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TSTE\Account\Account_Center\งบรวม Auditor\รายละเอียดประกอบงบ Q3'68\งบการเงิน Q3-68\Convert file\"/>
    </mc:Choice>
  </mc:AlternateContent>
  <bookViews>
    <workbookView xWindow="0" yWindow="0" windowWidth="20490" windowHeight="7755" tabRatio="789"/>
  </bookViews>
  <sheets>
    <sheet name="2-4" sheetId="14" r:id="rId1"/>
    <sheet name="5-6" sheetId="18" r:id="rId2"/>
    <sheet name="7-8" sheetId="22" r:id="rId3"/>
    <sheet name="9" sheetId="23" r:id="rId4"/>
    <sheet name="10" sheetId="24" r:id="rId5"/>
    <sheet name="11" sheetId="20" r:id="rId6"/>
    <sheet name="12" sheetId="21" r:id="rId7"/>
  </sheets>
  <externalReferences>
    <externalReference r:id="rId8"/>
  </externalReferences>
  <definedNames>
    <definedName name="_xlnm.Print_Area" localSheetId="4">'10'!$A$1:$L$27</definedName>
    <definedName name="_xlnm.Print_Area" localSheetId="5">'11'!$A$1:$L$52</definedName>
    <definedName name="_xlnm.Print_Area" localSheetId="6">'12'!$A$1:$L$48</definedName>
    <definedName name="_xlnm.Print_Area" localSheetId="0">'2-4'!$A$1:$L$140</definedName>
    <definedName name="_xlnm.Print_Area" localSheetId="3">'9'!$A$1:$P$33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23" l="1"/>
  <c r="O24" i="23" s="1"/>
  <c r="M25" i="23"/>
  <c r="M23" i="23"/>
  <c r="M12" i="23"/>
  <c r="F42" i="21" l="1"/>
  <c r="L38" i="21" l="1"/>
  <c r="H38" i="21"/>
  <c r="O25" i="23"/>
  <c r="O23" i="23"/>
  <c r="O15" i="23"/>
  <c r="K22" i="23"/>
  <c r="K26" i="23" s="1"/>
  <c r="K21" i="24"/>
  <c r="M10" i="23"/>
  <c r="K10" i="24"/>
  <c r="D13" i="24"/>
  <c r="F23" i="21" l="1"/>
  <c r="N13" i="23"/>
  <c r="N17" i="23" s="1"/>
  <c r="K14" i="24" l="1"/>
  <c r="A3" i="24"/>
  <c r="A4" i="20" s="1"/>
  <c r="M14" i="23"/>
  <c r="O14" i="23" s="1"/>
  <c r="N20" i="23"/>
  <c r="N22" i="23" s="1"/>
  <c r="M19" i="23"/>
  <c r="O19" i="23" s="1"/>
  <c r="O16" i="23"/>
  <c r="F20" i="24"/>
  <c r="F22" i="24" s="1"/>
  <c r="J114" i="14" s="1"/>
  <c r="D20" i="24"/>
  <c r="D22" i="24" s="1"/>
  <c r="J109" i="14" s="1"/>
  <c r="C20" i="24"/>
  <c r="C22" i="24" s="1"/>
  <c r="J108" i="14" s="1"/>
  <c r="I19" i="24"/>
  <c r="I20" i="24" s="1"/>
  <c r="I22" i="24" s="1"/>
  <c r="J116" i="14" s="1"/>
  <c r="K17" i="24"/>
  <c r="G13" i="24"/>
  <c r="G15" i="24" s="1"/>
  <c r="F13" i="24"/>
  <c r="F15" i="24" s="1"/>
  <c r="L114" i="14" s="1"/>
  <c r="D15" i="24"/>
  <c r="L109" i="14" s="1"/>
  <c r="C13" i="24"/>
  <c r="C15" i="24" s="1"/>
  <c r="I12" i="24"/>
  <c r="K11" i="24"/>
  <c r="A2" i="24"/>
  <c r="A1" i="24"/>
  <c r="F116" i="14"/>
  <c r="H22" i="23"/>
  <c r="H26" i="23" s="1"/>
  <c r="F114" i="14" s="1"/>
  <c r="F22" i="23"/>
  <c r="F26" i="23" s="1"/>
  <c r="F111" i="14" s="1"/>
  <c r="D22" i="23"/>
  <c r="D26" i="23" s="1"/>
  <c r="F109" i="14" s="1"/>
  <c r="C22" i="23"/>
  <c r="C26" i="23" s="1"/>
  <c r="F108" i="14" s="1"/>
  <c r="M21" i="23"/>
  <c r="O21" i="23" s="1"/>
  <c r="K13" i="23"/>
  <c r="K17" i="23" s="1"/>
  <c r="H13" i="23"/>
  <c r="H17" i="23" s="1"/>
  <c r="H114" i="14" s="1"/>
  <c r="F13" i="23"/>
  <c r="F17" i="23" s="1"/>
  <c r="H111" i="14" s="1"/>
  <c r="D13" i="23"/>
  <c r="D17" i="23" s="1"/>
  <c r="H109" i="14" s="1"/>
  <c r="C13" i="23"/>
  <c r="C17" i="23" s="1"/>
  <c r="O12" i="23"/>
  <c r="O10" i="23"/>
  <c r="A1" i="23"/>
  <c r="N26" i="23" l="1"/>
  <c r="F118" i="14" s="1"/>
  <c r="I13" i="24"/>
  <c r="I15" i="24" s="1"/>
  <c r="K12" i="24"/>
  <c r="K13" i="24" s="1"/>
  <c r="K15" i="24" s="1"/>
  <c r="K19" i="24"/>
  <c r="L77" i="14" l="1"/>
  <c r="J77" i="14"/>
  <c r="H77" i="14"/>
  <c r="F77" i="14"/>
  <c r="L7" i="21" l="1"/>
  <c r="J7" i="21"/>
  <c r="A51" i="18"/>
  <c r="J38" i="21" l="1"/>
  <c r="F38" i="21"/>
  <c r="J23" i="21"/>
  <c r="L23" i="21"/>
  <c r="H23" i="21"/>
  <c r="J68" i="14" l="1"/>
  <c r="F12" i="18" l="1"/>
  <c r="L30" i="14" l="1"/>
  <c r="F20" i="14" l="1"/>
  <c r="J16" i="22" l="1"/>
  <c r="L65" i="22"/>
  <c r="J65" i="22"/>
  <c r="H65" i="22"/>
  <c r="F65" i="22"/>
  <c r="H56" i="22"/>
  <c r="F56" i="22"/>
  <c r="A53" i="22"/>
  <c r="L16" i="22"/>
  <c r="H16" i="22"/>
  <c r="F16" i="22"/>
  <c r="L12" i="22"/>
  <c r="J12" i="22"/>
  <c r="H12" i="22"/>
  <c r="F12" i="22"/>
  <c r="L7" i="22"/>
  <c r="L56" i="22" s="1"/>
  <c r="J7" i="22"/>
  <c r="J56" i="22" s="1"/>
  <c r="H12" i="18"/>
  <c r="L16" i="18"/>
  <c r="H16" i="18"/>
  <c r="F16" i="18"/>
  <c r="F17" i="18" s="1"/>
  <c r="F22" i="18" s="1"/>
  <c r="L12" i="18"/>
  <c r="H17" i="22" l="1"/>
  <c r="F17" i="22"/>
  <c r="L17" i="22"/>
  <c r="J17" i="22"/>
  <c r="J22" i="22" s="1"/>
  <c r="J26" i="22" s="1"/>
  <c r="J28" i="22" s="1"/>
  <c r="G18" i="24" s="1"/>
  <c r="L22" i="22" l="1"/>
  <c r="L26" i="22" s="1"/>
  <c r="L28" i="22" s="1"/>
  <c r="L33" i="22" s="1"/>
  <c r="G20" i="24"/>
  <c r="G22" i="24" s="1"/>
  <c r="J115" i="14" s="1"/>
  <c r="K18" i="24"/>
  <c r="F22" i="22"/>
  <c r="F26" i="22" s="1"/>
  <c r="F28" i="22" s="1"/>
  <c r="F33" i="22" s="1"/>
  <c r="H22" i="22"/>
  <c r="H26" i="22" s="1"/>
  <c r="H28" i="22" s="1"/>
  <c r="H33" i="22" s="1"/>
  <c r="J33" i="22"/>
  <c r="J10" i="20" s="1"/>
  <c r="J29" i="20" s="1"/>
  <c r="J43" i="20" s="1"/>
  <c r="J58" i="22"/>
  <c r="J66" i="22" s="1"/>
  <c r="J71" i="22" s="1"/>
  <c r="J69" i="22" s="1"/>
  <c r="J31" i="22"/>
  <c r="L10" i="20" l="1"/>
  <c r="L29" i="20" s="1"/>
  <c r="L58" i="22"/>
  <c r="L66" i="22" s="1"/>
  <c r="L71" i="22" s="1"/>
  <c r="L69" i="22" s="1"/>
  <c r="L31" i="22"/>
  <c r="L35" i="22" s="1"/>
  <c r="K20" i="24"/>
  <c r="K22" i="24" s="1"/>
  <c r="H31" i="22"/>
  <c r="H58" i="22"/>
  <c r="H66" i="22" s="1"/>
  <c r="H71" i="22" s="1"/>
  <c r="H69" i="22" s="1"/>
  <c r="H10" i="20"/>
  <c r="H29" i="20" s="1"/>
  <c r="F10" i="20"/>
  <c r="F31" i="22"/>
  <c r="F35" i="22" s="1"/>
  <c r="F58" i="22"/>
  <c r="F66" i="22" s="1"/>
  <c r="F71" i="22" s="1"/>
  <c r="F69" i="22" s="1"/>
  <c r="I20" i="23" s="1"/>
  <c r="J35" i="22"/>
  <c r="H35" i="22" l="1"/>
  <c r="I11" i="23"/>
  <c r="I22" i="23"/>
  <c r="I26" i="23" s="1"/>
  <c r="M20" i="23"/>
  <c r="J7" i="20"/>
  <c r="L17" i="18"/>
  <c r="L22" i="18" s="1"/>
  <c r="H17" i="18"/>
  <c r="H22" i="18" s="1"/>
  <c r="J7" i="14"/>
  <c r="A2" i="20"/>
  <c r="A2" i="21" s="1"/>
  <c r="A49" i="18"/>
  <c r="O20" i="23" l="1"/>
  <c r="O22" i="23" s="1"/>
  <c r="O26" i="23" s="1"/>
  <c r="M11" i="23"/>
  <c r="I13" i="23"/>
  <c r="I17" i="23" s="1"/>
  <c r="F115" i="14"/>
  <c r="M22" i="23"/>
  <c r="M26" i="23" s="1"/>
  <c r="J42" i="21"/>
  <c r="M13" i="23" l="1"/>
  <c r="M17" i="23" s="1"/>
  <c r="O11" i="23"/>
  <c r="O13" i="23" s="1"/>
  <c r="O17" i="23" s="1"/>
  <c r="J12" i="18"/>
  <c r="H20" i="14"/>
  <c r="L20" i="14"/>
  <c r="H117" i="14" l="1"/>
  <c r="H119" i="14" s="1"/>
  <c r="L7" i="20"/>
  <c r="F30" i="14" l="1"/>
  <c r="H30" i="14" l="1"/>
  <c r="J30" i="14"/>
  <c r="H68" i="14" l="1"/>
  <c r="F68" i="14"/>
  <c r="L51" i="14" l="1"/>
  <c r="L98" i="14" s="1"/>
  <c r="F78" i="14"/>
  <c r="F31" i="14"/>
  <c r="F54" i="18"/>
  <c r="J54" i="18" s="1"/>
  <c r="J16" i="18"/>
  <c r="J17" i="18" s="1"/>
  <c r="J22" i="18" s="1"/>
  <c r="L68" i="14"/>
  <c r="L53" i="14"/>
  <c r="L100" i="14" s="1"/>
  <c r="J53" i="14"/>
  <c r="J100" i="14" s="1"/>
  <c r="H53" i="14"/>
  <c r="H100" i="14" s="1"/>
  <c r="F53" i="14"/>
  <c r="F100" i="14" s="1"/>
  <c r="A95" i="14"/>
  <c r="J20" i="14"/>
  <c r="A49" i="14"/>
  <c r="A96" i="14" s="1"/>
  <c r="A50" i="14"/>
  <c r="A97" i="14" s="1"/>
  <c r="A4" i="21" l="1"/>
  <c r="L26" i="18"/>
  <c r="L117" i="14"/>
  <c r="H26" i="18"/>
  <c r="J26" i="18"/>
  <c r="J28" i="18" s="1"/>
  <c r="L78" i="14"/>
  <c r="L31" i="14"/>
  <c r="H78" i="14"/>
  <c r="H120" i="14" s="1"/>
  <c r="J78" i="14"/>
  <c r="H31" i="14"/>
  <c r="J31" i="14"/>
  <c r="L119" i="14" l="1"/>
  <c r="J117" i="14"/>
  <c r="H28" i="18"/>
  <c r="J33" i="18"/>
  <c r="J31" i="18" s="1"/>
  <c r="L28" i="18"/>
  <c r="L43" i="20" s="1"/>
  <c r="J56" i="18"/>
  <c r="J58" i="18" s="1"/>
  <c r="L120" i="14"/>
  <c r="L47" i="20" l="1"/>
  <c r="L40" i="21" s="1"/>
  <c r="L43" i="21" s="1"/>
  <c r="H33" i="18"/>
  <c r="H56" i="18" s="1"/>
  <c r="H58" i="18" s="1"/>
  <c r="F26" i="18"/>
  <c r="F28" i="18" s="1"/>
  <c r="H31" i="18" l="1"/>
  <c r="H35" i="18" s="1"/>
  <c r="F33" i="18"/>
  <c r="F56" i="18" s="1"/>
  <c r="F58" i="18" s="1"/>
  <c r="F63" i="18" s="1"/>
  <c r="F29" i="20"/>
  <c r="F43" i="20" s="1"/>
  <c r="F47" i="20" s="1"/>
  <c r="H63" i="18" l="1"/>
  <c r="H61" i="18" s="1"/>
  <c r="J47" i="20"/>
  <c r="J40" i="21" s="1"/>
  <c r="J43" i="21" s="1"/>
  <c r="F31" i="18"/>
  <c r="F35" i="18" s="1"/>
  <c r="H43" i="20"/>
  <c r="H47" i="20" s="1"/>
  <c r="H40" i="21" s="1"/>
  <c r="H43" i="21" s="1"/>
  <c r="F40" i="21"/>
  <c r="F43" i="21" s="1"/>
  <c r="F117" i="14" l="1"/>
  <c r="F119" i="14" s="1"/>
  <c r="F120" i="14" s="1"/>
  <c r="F61" i="18"/>
  <c r="J35" i="18" l="1"/>
  <c r="J63" i="18"/>
  <c r="J61" i="18" s="1"/>
  <c r="J119" i="14" l="1"/>
  <c r="J120" i="14"/>
  <c r="L33" i="18"/>
  <c r="L31" i="18" l="1"/>
  <c r="L56" i="18" l="1"/>
  <c r="L35" i="18"/>
  <c r="L58" i="18" l="1"/>
  <c r="L63" i="18" s="1"/>
  <c r="L61" i="18" s="1"/>
</calcChain>
</file>

<file path=xl/sharedStrings.xml><?xml version="1.0" encoding="utf-8"?>
<sst xmlns="http://schemas.openxmlformats.org/spreadsheetml/2006/main" count="383" uniqueCount="211">
  <si>
    <t>STATEMENTS OF FINANCIAL POSITION</t>
  </si>
  <si>
    <t>Notes</t>
  </si>
  <si>
    <t>Assets</t>
  </si>
  <si>
    <t>Current assets</t>
  </si>
  <si>
    <t>Cash and cash equivalent items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</si>
  <si>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</si>
  <si>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</si>
  <si>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</si>
  <si>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</si>
  <si>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</si>
  <si>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</si>
  <si>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Notes to financial statements are an integral part of these financial statements.</t>
  </si>
  <si>
    <t>Liabilities and shareholders' equity</t>
  </si>
  <si>
    <t>Current liabilities</t>
  </si>
  <si>
    <t>Short-term loans from financial institutions</t>
  </si>
  <si>
    <t>Long-term loans from related parties</t>
  </si>
  <si>
    <t>Long-term loans from financial institutions</t>
  </si>
  <si>
    <t>Accrued income tax payable</t>
  </si>
  <si>
    <t>Other current liabilities</t>
  </si>
  <si>
    <t>Total current liabilites</t>
  </si>
  <si>
    <t>Non-current liabilities</t>
  </si>
  <si>
    <t>Deferred tax liabilities</t>
  </si>
  <si>
    <t xml:space="preserve">Other non-current liabilities </t>
  </si>
  <si>
    <t>Total non-current liabilities</t>
  </si>
  <si>
    <t>Total liabilities</t>
  </si>
  <si>
    <t>Shareholders' equity</t>
  </si>
  <si>
    <t>Share capital</t>
  </si>
  <si>
    <t>Authorized share capital</t>
  </si>
  <si>
    <t>Issued and paid-up share capital</t>
  </si>
  <si>
    <t>Retained earnings</t>
  </si>
  <si>
    <t>Appropriated</t>
  </si>
  <si>
    <t>Legal reserve</t>
  </si>
  <si>
    <t>Unappropriated</t>
  </si>
  <si>
    <t>Other components of shareholders' equity</t>
  </si>
  <si>
    <t>Total shareholders' equity of the Company</t>
  </si>
  <si>
    <t>Total shareholders' equity</t>
  </si>
  <si>
    <t xml:space="preserve">STATEMENTS OF INCOME </t>
  </si>
  <si>
    <t>Consolidated financial statements</t>
  </si>
  <si>
    <t>Separate financial statements</t>
  </si>
  <si>
    <t>Revenues from operation</t>
  </si>
  <si>
    <t>Revenue from sales</t>
  </si>
  <si>
    <t>Total revenues from operation</t>
  </si>
  <si>
    <t>Cost from operation</t>
  </si>
  <si>
    <t>Cost of sales</t>
  </si>
  <si>
    <t>Total cost from operation</t>
  </si>
  <si>
    <t>Gross profit</t>
  </si>
  <si>
    <t>Other income</t>
  </si>
  <si>
    <t>Administrative expenses</t>
  </si>
  <si>
    <t>Profit attributable to :</t>
  </si>
  <si>
    <t>STATEMENTS OF COMPREHENSIVE INCOME</t>
  </si>
  <si>
    <t>STATEMENTS OF CHANGES IN SHAREHOLDERS' EQUITY</t>
  </si>
  <si>
    <t>Other components of  shareholders' equity</t>
  </si>
  <si>
    <t>Issued and</t>
  </si>
  <si>
    <t xml:space="preserve">shareholding ratio </t>
  </si>
  <si>
    <t>paid-up</t>
  </si>
  <si>
    <t>in subsidiary companies</t>
  </si>
  <si>
    <t>share capital</t>
  </si>
  <si>
    <t>legal reserve</t>
  </si>
  <si>
    <t>Total</t>
  </si>
  <si>
    <t>shareholders'</t>
  </si>
  <si>
    <t>equity</t>
  </si>
  <si>
    <t>Non-</t>
  </si>
  <si>
    <t>controlling</t>
  </si>
  <si>
    <t>Cash flow from operating activities</t>
  </si>
  <si>
    <t>Amortization of premium on bonds</t>
  </si>
  <si>
    <t>Depreciation</t>
  </si>
  <si>
    <t>Employee benefits expenses</t>
  </si>
  <si>
    <t>Interest expenses</t>
  </si>
  <si>
    <t xml:space="preserve">Operating assets (increase) decrease </t>
  </si>
  <si>
    <t>Inventories</t>
  </si>
  <si>
    <t xml:space="preserve">Operating liabilities increase (decrease) </t>
  </si>
  <si>
    <t>Cash flow from investing activities</t>
  </si>
  <si>
    <t>Cash flow from financing activities</t>
  </si>
  <si>
    <t>Investment properties</t>
  </si>
  <si>
    <t>Property, plant and equipment</t>
  </si>
  <si>
    <t>Interest income</t>
  </si>
  <si>
    <t>Non-controlling interests</t>
  </si>
  <si>
    <t xml:space="preserve"> interests</t>
  </si>
  <si>
    <t>Finance cost</t>
  </si>
  <si>
    <t>Deferred tax assets</t>
  </si>
  <si>
    <t>Shareholders of the Company</t>
  </si>
  <si>
    <t>Selling and service expenses</t>
  </si>
  <si>
    <t>383,327,610 ordinary shares @ Baht 0.50 each</t>
  </si>
  <si>
    <t>383,327,181 ordinary shares @ Baht 0.50 each</t>
  </si>
  <si>
    <t>Premiums on ordinary shares</t>
  </si>
  <si>
    <t>Premiums on</t>
  </si>
  <si>
    <t xml:space="preserve">ordinary </t>
  </si>
  <si>
    <t xml:space="preserve"> shares</t>
  </si>
  <si>
    <t>Deposit received</t>
  </si>
  <si>
    <t>Revenue from rental and services</t>
  </si>
  <si>
    <t>Non-controlling interests of subsidiaries</t>
  </si>
  <si>
    <t>Investment in subsidiary companies</t>
  </si>
  <si>
    <t>Non-controlling interest</t>
  </si>
  <si>
    <t>STATEMENT OF CASH FLOW</t>
  </si>
  <si>
    <t>Profit before income tax</t>
  </si>
  <si>
    <t>Cash received from interest</t>
  </si>
  <si>
    <t>Cash paid for income tax</t>
  </si>
  <si>
    <t>Current portion of long-term liabilities</t>
  </si>
  <si>
    <t>(Unit : Thousand Baht)</t>
  </si>
  <si>
    <t>Profit for the period</t>
  </si>
  <si>
    <t>Other comprehensive income for the period</t>
  </si>
  <si>
    <t>Total comprehensive income for the period</t>
  </si>
  <si>
    <t>Unaudited</t>
  </si>
  <si>
    <t>Limited review only</t>
  </si>
  <si>
    <t>Audited</t>
  </si>
  <si>
    <t xml:space="preserve">          Unaudited</t>
  </si>
  <si>
    <t xml:space="preserve">          Limited review only</t>
  </si>
  <si>
    <t>Cash and cash equivalent items at the beginning of the period</t>
  </si>
  <si>
    <t>Cash and cash equivalent items at the end of the period</t>
  </si>
  <si>
    <t>revaluation of land</t>
  </si>
  <si>
    <t>Basic earnings per share (Unit : Baht)</t>
  </si>
  <si>
    <t>Derivative assets</t>
  </si>
  <si>
    <t>Short-term loans from related parties</t>
  </si>
  <si>
    <t>Lease liabilities</t>
  </si>
  <si>
    <t>Right-of-use assets</t>
  </si>
  <si>
    <t>Depreciation - Right-of-use assets</t>
  </si>
  <si>
    <t>Profit from operation before changes in operating assets and liabilities</t>
  </si>
  <si>
    <t xml:space="preserve"> Limited review only</t>
  </si>
  <si>
    <t>Other non-current liabilities</t>
  </si>
  <si>
    <t>Cash paid for lease liabilities</t>
  </si>
  <si>
    <t>Interest expenses from lease liabilities</t>
  </si>
  <si>
    <t xml:space="preserve">Derivative liabilities </t>
  </si>
  <si>
    <t>Derivative liabilities</t>
  </si>
  <si>
    <t>Adjustments to profit for the period for cash received (paid) from operating activities :-</t>
  </si>
  <si>
    <t>Increase (decrease) in short-term loan from financial institutions</t>
  </si>
  <si>
    <t>Cash paid for purchase property, plant and equipment</t>
  </si>
  <si>
    <t>Dividend payment</t>
  </si>
  <si>
    <t>Cash paid for payable of asset purchased</t>
  </si>
  <si>
    <t>Total liabilities and shareholders' equity</t>
  </si>
  <si>
    <t>Cost of rental and services</t>
  </si>
  <si>
    <t>Share of profit on investment in subsidiary companies</t>
  </si>
  <si>
    <t>Short-term loans to related parties</t>
  </si>
  <si>
    <t>Goodwill</t>
  </si>
  <si>
    <t>Cash received from disposal of property, plant and equipment</t>
  </si>
  <si>
    <t>Cash received form short-term loan from related parties</t>
  </si>
  <si>
    <t>Cash paid for investment in subsidiary company</t>
  </si>
  <si>
    <t>Cash and cash equivalent items increase (decrease)-net</t>
  </si>
  <si>
    <t>TSTE PUBLIC COMPANY LIMITED AND ITS SUBSIDIARY COMPANIES</t>
  </si>
  <si>
    <t>Trade and other current receivables</t>
  </si>
  <si>
    <t>Trade and other current payables</t>
  </si>
  <si>
    <t>Balance as at January 1, 2024</t>
  </si>
  <si>
    <t>Cash received from income tax</t>
  </si>
  <si>
    <t>Deposit received from warehouse and land rental</t>
  </si>
  <si>
    <t>Income tax relevance with other comprehensive income</t>
  </si>
  <si>
    <t>Current tax assets</t>
  </si>
  <si>
    <t>Cash received from long-term loans from financial institutions</t>
  </si>
  <si>
    <t>Cash received from disposal of investment in subsidiary company</t>
  </si>
  <si>
    <t>Cash paid for purchase investment properties</t>
  </si>
  <si>
    <t>Share of loss of associate company and joint venture accounted for using equity method</t>
  </si>
  <si>
    <t>Cash paid for short-term loans from related parties</t>
  </si>
  <si>
    <t>Non-current provisions for employee benefit</t>
  </si>
  <si>
    <t>Cash paid in interest expenses capitalized to cost of assets</t>
  </si>
  <si>
    <t>Share of profit of subsidiary companies accounted for using equity method</t>
  </si>
  <si>
    <t>Item that will not be subsequently reclassified to profit or loss</t>
  </si>
  <si>
    <t>Share of loss on investment in associate company and joint venture</t>
  </si>
  <si>
    <t>Cash received from dividend incomes</t>
  </si>
  <si>
    <t>Gain from the disposal of investment in joint venture</t>
  </si>
  <si>
    <t>Cash received from disposal of investment in joint venture</t>
  </si>
  <si>
    <t>Investment in associate company and joint venture</t>
  </si>
  <si>
    <t>Dividend payment of non-controlling interests of subsidiaries</t>
  </si>
  <si>
    <t>Dividend paid for non-controlling interests of subsidiary company</t>
  </si>
  <si>
    <t>Dividend paid</t>
  </si>
  <si>
    <t>Non-controlling interest of subsidianry companies increase</t>
  </si>
  <si>
    <t>Cash received from short-term loans to related parties</t>
  </si>
  <si>
    <t>Cash paid for short-term loans to related parties</t>
  </si>
  <si>
    <t>Cash received from disposal of other non-current financial assets</t>
  </si>
  <si>
    <t>(Gain) loss from disposal and write-off of assets</t>
  </si>
  <si>
    <t>Cash received from share to non-controlling interests of subsidiary company</t>
  </si>
  <si>
    <t>Actuarial loss arising from defined benefit plan</t>
  </si>
  <si>
    <t>(Reversal) Capital surplus from revaluation of land</t>
  </si>
  <si>
    <t>Cash paid for long-term loans from related parties</t>
  </si>
  <si>
    <t>Cash paid for long-term loans from financial institutions</t>
  </si>
  <si>
    <t>Cash paid for interest expenses</t>
  </si>
  <si>
    <t xml:space="preserve"> December 31, 2024</t>
  </si>
  <si>
    <t>Other current financial assets</t>
  </si>
  <si>
    <t>Surplus from changes in shareholding</t>
  </si>
  <si>
    <t>ratio in subsidiary companies</t>
  </si>
  <si>
    <t>2024</t>
  </si>
  <si>
    <t>Balance as at January 1, 2025</t>
  </si>
  <si>
    <t>4.1 and 16</t>
  </si>
  <si>
    <t>Income tax revenue (expenses)</t>
  </si>
  <si>
    <t>Profit (Loss) from operating activities</t>
  </si>
  <si>
    <t>Surplus from changes in</t>
  </si>
  <si>
    <t xml:space="preserve">Capital surplus from </t>
  </si>
  <si>
    <t xml:space="preserve"> Capital surplus from </t>
  </si>
  <si>
    <t>(Gain) loss from fair value adjustments to derivative</t>
  </si>
  <si>
    <t>Cash paid for purchase other current financial assets</t>
  </si>
  <si>
    <t>Loss from exchange rate of cash and cash equivalent items</t>
  </si>
  <si>
    <t>Cash received from operating activities</t>
  </si>
  <si>
    <t>4.1 and 7</t>
  </si>
  <si>
    <t>Reversal allowance for trade expected credit loss</t>
  </si>
  <si>
    <t>Income tax (revenue) expenses</t>
  </si>
  <si>
    <t>Total comprehensive income attributable to :</t>
  </si>
  <si>
    <t>As at September 30, 2025</t>
  </si>
  <si>
    <t>September 30, 2025</t>
  </si>
  <si>
    <t>For the three-month period ended September 30, 2025</t>
  </si>
  <si>
    <t>For the nine-month period ended September 30, 2025</t>
  </si>
  <si>
    <t>Balance as at September 30, 2024</t>
  </si>
  <si>
    <t>Balance as at September 30, 2025</t>
  </si>
  <si>
    <t>Balances as at September 30, 2025</t>
  </si>
  <si>
    <t>Profit (Loss) on derivatives</t>
  </si>
  <si>
    <t>Gain (Loss) on derivatives</t>
  </si>
  <si>
    <t>Loss from decling value of inventories (Reversal)</t>
  </si>
  <si>
    <t>(Gain) loss from unrealized exchange rate</t>
  </si>
  <si>
    <t>Gain from fair value adjustments to other current financial assets</t>
  </si>
  <si>
    <t>Net cash received from operating activities</t>
  </si>
  <si>
    <t>Net cash used in investing activities</t>
  </si>
  <si>
    <t>Cash paid for purchase share from non-controlling interests of subsidiary company</t>
  </si>
  <si>
    <t>Net cash received from (used in) financing activities</t>
  </si>
  <si>
    <t>Non-controlling interest of subsidianry companies decrease</t>
  </si>
  <si>
    <t>Balances as at 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</si>
</sst>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_-* #,##0.0_-;\-* #,##0.0_-;_-* &quot;-&quot;??_-;_-@_-"/>
    <numFmt numFmtId="190" formatCode="_-* #,##0_-;\-* #,##0_-;_-* &quot;-&quot;??_-;_-@_-"/>
    <numFmt numFmtId="191" formatCode="#,##0;\(#,##0\)"/>
    <numFmt numFmtId="192" formatCode="#,##0.00;\(#,##0.00\)"/>
    <numFmt numFmtId="193" formatCode="\(#,##0\);\(#,##0\)"/>
    <numFmt numFmtId="194" formatCode="_(* #,##0_);_(* \(#,##0\);_(* &quot;-&quot;??_);_(@_)"/>
    <numFmt numFmtId="195" formatCode="#,##0_);[Red]\(#,##0\);_-* &quot;-&quot;??_-"/>
  </numFmts>
  <fonts count="14" x14ac:knownFonts="1">
    <font>
      <sz val="14"/>
      <name val="CordiaUPC"/>
      <charset val="222"/>
    </font>
    <font>
      <sz val="14"/>
      <name val="CordiaUPC"/>
      <family val="2"/>
    </font>
    <font>
      <sz val="14"/>
      <name val="AngsanaUPC"/>
      <family val="1"/>
    </font>
    <font>
      <sz val="14"/>
      <name val="CordiaUPC"/>
      <family val="2"/>
    </font>
    <font>
      <sz val="14"/>
      <name val="CordiaUPC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sz val="14"/>
      <name val="Angsana New"/>
      <family val="1"/>
      <charset val="222"/>
    </font>
    <font>
      <sz val="14"/>
      <color indexed="9"/>
      <name val="Angsana New"/>
      <family val="1"/>
    </font>
    <font>
      <u/>
      <sz val="14"/>
      <name val="Angsana New"/>
      <family val="1"/>
    </font>
    <font>
      <sz val="14"/>
      <color indexed="8"/>
      <name val="Angsana New"/>
      <family val="1"/>
    </font>
    <font>
      <b/>
      <sz val="14"/>
      <color indexed="8"/>
      <name val="Angsana New"/>
      <family val="1"/>
    </font>
    <font>
      <sz val="14"/>
      <name val="Angsana New"/>
      <family val="1"/>
      <charset val="222"/>
    </font>
    <font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5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7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16" fontId="6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190" fontId="5" fillId="0" borderId="0" xfId="0" applyNumberFormat="1" applyFont="1"/>
    <xf numFmtId="190" fontId="5" fillId="0" borderId="0" xfId="1" applyNumberFormat="1" applyFont="1" applyFill="1" applyAlignment="1">
      <alignment horizontal="center"/>
    </xf>
    <xf numFmtId="190" fontId="5" fillId="0" borderId="0" xfId="1" applyNumberFormat="1" applyFont="1" applyAlignment="1">
      <alignment horizontal="center"/>
    </xf>
    <xf numFmtId="190" fontId="5" fillId="0" borderId="0" xfId="1" applyNumberFormat="1" applyFont="1"/>
    <xf numFmtId="190" fontId="5" fillId="0" borderId="0" xfId="1" applyNumberFormat="1" applyFont="1" applyFill="1"/>
    <xf numFmtId="190" fontId="5" fillId="0" borderId="4" xfId="1" applyNumberFormat="1" applyFont="1" applyBorder="1"/>
    <xf numFmtId="0" fontId="5" fillId="0" borderId="0" xfId="0" applyFont="1" applyAlignment="1">
      <alignment horizontal="left"/>
    </xf>
    <xf numFmtId="43" fontId="5" fillId="0" borderId="0" xfId="1" applyFont="1"/>
    <xf numFmtId="190" fontId="5" fillId="0" borderId="0" xfId="1" applyNumberFormat="1" applyFont="1" applyFill="1" applyBorder="1" applyAlignment="1">
      <alignment horizontal="center"/>
    </xf>
    <xf numFmtId="190" fontId="5" fillId="0" borderId="0" xfId="1" applyNumberFormat="1" applyFont="1" applyFill="1" applyBorder="1" applyAlignment="1">
      <alignment horizontal="right"/>
    </xf>
    <xf numFmtId="190" fontId="5" fillId="0" borderId="0" xfId="1" applyNumberFormat="1" applyFont="1" applyFill="1" applyAlignment="1">
      <alignment horizontal="right"/>
    </xf>
    <xf numFmtId="43" fontId="5" fillId="0" borderId="0" xfId="1" applyFont="1" applyFill="1" applyAlignment="1">
      <alignment horizontal="center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Border="1" applyAlignment="1">
      <alignment horizontal="right"/>
    </xf>
    <xf numFmtId="190" fontId="5" fillId="0" borderId="0" xfId="1" applyNumberFormat="1" applyFont="1" applyFill="1" applyBorder="1"/>
    <xf numFmtId="190" fontId="5" fillId="0" borderId="3" xfId="1" applyNumberFormat="1" applyFont="1" applyBorder="1"/>
    <xf numFmtId="0" fontId="6" fillId="0" borderId="2" xfId="0" applyFont="1" applyBorder="1" applyAlignment="1">
      <alignment horizontal="centerContinuous"/>
    </xf>
    <xf numFmtId="16" fontId="6" fillId="0" borderId="0" xfId="0" applyNumberFormat="1" applyFont="1" applyAlignment="1">
      <alignment horizontal="center"/>
    </xf>
    <xf numFmtId="0" fontId="9" fillId="0" borderId="0" xfId="0" applyFont="1"/>
    <xf numFmtId="190" fontId="5" fillId="0" borderId="0" xfId="0" applyNumberFormat="1" applyFont="1" applyAlignment="1">
      <alignment horizontal="center"/>
    </xf>
    <xf numFmtId="190" fontId="5" fillId="0" borderId="0" xfId="1" applyNumberFormat="1" applyFont="1" applyBorder="1"/>
    <xf numFmtId="43" fontId="5" fillId="0" borderId="0" xfId="1" applyFont="1" applyAlignment="1">
      <alignment horizontal="center"/>
    </xf>
    <xf numFmtId="4" fontId="5" fillId="0" borderId="0" xfId="0" applyNumberFormat="1" applyFont="1"/>
    <xf numFmtId="190" fontId="5" fillId="0" borderId="5" xfId="1" applyNumberFormat="1" applyFont="1" applyFill="1" applyBorder="1"/>
    <xf numFmtId="190" fontId="5" fillId="0" borderId="5" xfId="1" applyNumberFormat="1" applyFont="1" applyBorder="1"/>
    <xf numFmtId="190" fontId="10" fillId="0" borderId="0" xfId="1" applyNumberFormat="1" applyFont="1"/>
    <xf numFmtId="190" fontId="5" fillId="0" borderId="0" xfId="1" applyNumberFormat="1" applyFont="1" applyAlignment="1">
      <alignment horizontal="right"/>
    </xf>
    <xf numFmtId="0" fontId="1" fillId="0" borderId="0" xfId="0" applyFont="1"/>
    <xf numFmtId="0" fontId="6" fillId="0" borderId="2" xfId="0" applyFont="1" applyBorder="1" applyAlignment="1">
      <alignment horizontal="right"/>
    </xf>
    <xf numFmtId="192" fontId="5" fillId="0" borderId="0" xfId="3" applyNumberFormat="1" applyFont="1" applyAlignment="1">
      <alignment horizontal="right"/>
    </xf>
    <xf numFmtId="191" fontId="5" fillId="0" borderId="0" xfId="3" applyNumberFormat="1" applyFont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49" fontId="6" fillId="0" borderId="2" xfId="3" applyNumberFormat="1" applyFont="1" applyBorder="1" applyAlignment="1">
      <alignment horizontal="center"/>
    </xf>
    <xf numFmtId="43" fontId="5" fillId="0" borderId="0" xfId="3" applyFont="1"/>
    <xf numFmtId="194" fontId="5" fillId="0" borderId="0" xfId="2" applyNumberFormat="1" applyFont="1" applyFill="1" applyBorder="1" applyAlignment="1">
      <alignment horizontal="right"/>
    </xf>
    <xf numFmtId="194" fontId="5" fillId="0" borderId="0" xfId="2" applyNumberFormat="1" applyFont="1" applyFill="1" applyAlignment="1">
      <alignment horizontal="right"/>
    </xf>
    <xf numFmtId="190" fontId="5" fillId="0" borderId="4" xfId="3" applyNumberFormat="1" applyFont="1" applyBorder="1" applyAlignment="1">
      <alignment horizontal="right"/>
    </xf>
    <xf numFmtId="190" fontId="5" fillId="0" borderId="0" xfId="3" applyNumberFormat="1" applyFont="1" applyAlignment="1">
      <alignment horizontal="right"/>
    </xf>
    <xf numFmtId="194" fontId="5" fillId="0" borderId="4" xfId="2" applyNumberFormat="1" applyFont="1" applyFill="1" applyBorder="1" applyAlignment="1">
      <alignment horizontal="right"/>
    </xf>
    <xf numFmtId="193" fontId="5" fillId="0" borderId="0" xfId="3" applyNumberFormat="1" applyFont="1" applyAlignment="1">
      <alignment horizontal="right"/>
    </xf>
    <xf numFmtId="193" fontId="5" fillId="0" borderId="4" xfId="3" applyNumberFormat="1" applyFont="1" applyBorder="1" applyAlignment="1">
      <alignment horizontal="right"/>
    </xf>
    <xf numFmtId="190" fontId="5" fillId="0" borderId="1" xfId="3" applyNumberFormat="1" applyFont="1" applyBorder="1" applyAlignment="1">
      <alignment horizontal="right"/>
    </xf>
    <xf numFmtId="194" fontId="5" fillId="0" borderId="2" xfId="2" applyNumberFormat="1" applyFont="1" applyFill="1" applyBorder="1" applyAlignment="1">
      <alignment horizontal="right"/>
    </xf>
    <xf numFmtId="194" fontId="5" fillId="0" borderId="1" xfId="2" applyNumberFormat="1" applyFont="1" applyFill="1" applyBorder="1" applyAlignment="1">
      <alignment horizontal="right"/>
    </xf>
    <xf numFmtId="0" fontId="6" fillId="0" borderId="0" xfId="10" applyFont="1"/>
    <xf numFmtId="190" fontId="5" fillId="0" borderId="3" xfId="3" applyNumberFormat="1" applyFont="1" applyBorder="1" applyAlignment="1">
      <alignment horizontal="right"/>
    </xf>
    <xf numFmtId="190" fontId="5" fillId="0" borderId="0" xfId="3" applyNumberFormat="1" applyFont="1"/>
    <xf numFmtId="194" fontId="5" fillId="0" borderId="0" xfId="2" applyNumberFormat="1" applyFont="1" applyFill="1" applyBorder="1"/>
    <xf numFmtId="190" fontId="5" fillId="0" borderId="3" xfId="3" applyNumberFormat="1" applyFont="1" applyBorder="1"/>
    <xf numFmtId="190" fontId="5" fillId="0" borderId="6" xfId="3" applyNumberFormat="1" applyFont="1" applyBorder="1"/>
    <xf numFmtId="0" fontId="6" fillId="0" borderId="0" xfId="9" applyFont="1" applyAlignment="1">
      <alignment horizontal="center"/>
    </xf>
    <xf numFmtId="190" fontId="6" fillId="0" borderId="0" xfId="3" applyNumberFormat="1" applyFont="1" applyAlignment="1">
      <alignment horizontal="center"/>
    </xf>
    <xf numFmtId="0" fontId="5" fillId="0" borderId="0" xfId="9" applyFont="1"/>
    <xf numFmtId="43" fontId="5" fillId="0" borderId="0" xfId="3" applyFont="1" applyBorder="1"/>
    <xf numFmtId="194" fontId="5" fillId="0" borderId="2" xfId="1" applyNumberFormat="1" applyFont="1" applyBorder="1" applyAlignment="1">
      <alignment horizontal="right"/>
    </xf>
    <xf numFmtId="43" fontId="5" fillId="0" borderId="0" xfId="3" applyFont="1" applyAlignment="1">
      <alignment horizontal="right"/>
    </xf>
    <xf numFmtId="0" fontId="6" fillId="0" borderId="0" xfId="9" applyFont="1"/>
    <xf numFmtId="194" fontId="5" fillId="0" borderId="0" xfId="2" applyNumberFormat="1" applyFont="1" applyFill="1"/>
    <xf numFmtId="43" fontId="8" fillId="0" borderId="0" xfId="3" applyFont="1" applyAlignment="1">
      <alignment horizontal="right"/>
    </xf>
    <xf numFmtId="43" fontId="6" fillId="0" borderId="0" xfId="3" applyFont="1" applyAlignment="1">
      <alignment horizontal="left"/>
    </xf>
    <xf numFmtId="43" fontId="5" fillId="0" borderId="0" xfId="3" applyFont="1" applyAlignment="1">
      <alignment horizontal="center"/>
    </xf>
    <xf numFmtId="194" fontId="5" fillId="0" borderId="0" xfId="12" applyNumberFormat="1" applyFont="1" applyFill="1" applyBorder="1" applyAlignment="1">
      <alignment horizontal="right"/>
    </xf>
    <xf numFmtId="194" fontId="5" fillId="0" borderId="2" xfId="12" applyNumberFormat="1" applyFont="1" applyFill="1" applyBorder="1" applyAlignment="1">
      <alignment horizontal="right"/>
    </xf>
    <xf numFmtId="0" fontId="6" fillId="0" borderId="0" xfId="11" applyFont="1" applyAlignment="1">
      <alignment horizontal="center"/>
    </xf>
    <xf numFmtId="0" fontId="6" fillId="0" borderId="2" xfId="11" applyFont="1" applyBorder="1" applyAlignment="1">
      <alignment horizontal="center"/>
    </xf>
    <xf numFmtId="190" fontId="10" fillId="0" borderId="0" xfId="1" applyNumberFormat="1" applyFont="1" applyBorder="1"/>
    <xf numFmtId="194" fontId="10" fillId="0" borderId="0" xfId="1" applyNumberFormat="1" applyFont="1" applyBorder="1"/>
    <xf numFmtId="191" fontId="10" fillId="0" borderId="0" xfId="1" applyNumberFormat="1" applyFont="1"/>
    <xf numFmtId="190" fontId="10" fillId="0" borderId="0" xfId="1" applyNumberFormat="1" applyFont="1" applyFill="1"/>
    <xf numFmtId="43" fontId="10" fillId="0" borderId="0" xfId="1" applyFont="1" applyFill="1"/>
    <xf numFmtId="190" fontId="10" fillId="0" borderId="0" xfId="1" applyNumberFormat="1" applyFont="1" applyFill="1" applyBorder="1"/>
    <xf numFmtId="194" fontId="10" fillId="0" borderId="0" xfId="1" applyNumberFormat="1" applyFont="1" applyFill="1" applyBorder="1"/>
    <xf numFmtId="194" fontId="10" fillId="0" borderId="2" xfId="1" applyNumberFormat="1" applyFont="1" applyFill="1" applyBorder="1"/>
    <xf numFmtId="190" fontId="10" fillId="0" borderId="3" xfId="1" applyNumberFormat="1" applyFont="1" applyFill="1" applyBorder="1"/>
    <xf numFmtId="191" fontId="5" fillId="0" borderId="0" xfId="1" applyNumberFormat="1" applyFont="1"/>
    <xf numFmtId="190" fontId="8" fillId="0" borderId="0" xfId="1" applyNumberFormat="1" applyFont="1"/>
    <xf numFmtId="190" fontId="6" fillId="0" borderId="0" xfId="1" applyNumberFormat="1" applyFont="1" applyBorder="1"/>
    <xf numFmtId="0" fontId="5" fillId="0" borderId="0" xfId="8" applyFont="1"/>
    <xf numFmtId="191" fontId="8" fillId="0" borderId="0" xfId="1" applyNumberFormat="1" applyFont="1"/>
    <xf numFmtId="192" fontId="6" fillId="0" borderId="0" xfId="1" applyNumberFormat="1" applyFont="1" applyAlignment="1">
      <alignment horizontal="left"/>
    </xf>
    <xf numFmtId="190" fontId="10" fillId="0" borderId="0" xfId="1" applyNumberFormat="1" applyFont="1" applyFill="1" applyBorder="1" applyAlignment="1">
      <alignment horizontal="center"/>
    </xf>
    <xf numFmtId="191" fontId="10" fillId="0" borderId="0" xfId="1" applyNumberFormat="1" applyFont="1" applyFill="1" applyBorder="1"/>
    <xf numFmtId="43" fontId="5" fillId="0" borderId="0" xfId="3" applyFont="1" applyAlignment="1">
      <alignment horizontal="left"/>
    </xf>
    <xf numFmtId="0" fontId="5" fillId="0" borderId="0" xfId="5" applyFont="1"/>
    <xf numFmtId="0" fontId="4" fillId="0" borderId="0" xfId="5"/>
    <xf numFmtId="0" fontId="5" fillId="0" borderId="0" xfId="7" applyFont="1"/>
    <xf numFmtId="0" fontId="6" fillId="0" borderId="0" xfId="7" applyFont="1"/>
    <xf numFmtId="190" fontId="5" fillId="0" borderId="0" xfId="4" applyNumberFormat="1" applyFont="1" applyAlignment="1">
      <alignment horizontal="right"/>
    </xf>
    <xf numFmtId="191" fontId="5" fillId="0" borderId="0" xfId="4" applyNumberFormat="1" applyFont="1" applyAlignment="1">
      <alignment horizontal="right"/>
    </xf>
    <xf numFmtId="187" fontId="5" fillId="0" borderId="0" xfId="1" applyNumberFormat="1" applyFont="1" applyAlignment="1">
      <alignment horizontal="right"/>
    </xf>
    <xf numFmtId="194" fontId="5" fillId="0" borderId="0" xfId="1" applyNumberFormat="1" applyFont="1" applyFill="1" applyAlignment="1">
      <alignment horizontal="right"/>
    </xf>
    <xf numFmtId="191" fontId="5" fillId="0" borderId="0" xfId="1" applyNumberFormat="1" applyFont="1" applyFill="1" applyAlignment="1">
      <alignment horizontal="right"/>
    </xf>
    <xf numFmtId="194" fontId="5" fillId="0" borderId="0" xfId="4" applyNumberFormat="1" applyFont="1" applyAlignment="1">
      <alignment horizontal="right"/>
    </xf>
    <xf numFmtId="190" fontId="5" fillId="0" borderId="0" xfId="4" applyNumberFormat="1" applyFont="1"/>
    <xf numFmtId="187" fontId="5" fillId="0" borderId="0" xfId="1" applyNumberFormat="1" applyFont="1" applyFill="1" applyAlignment="1">
      <alignment horizontal="right"/>
    </xf>
    <xf numFmtId="190" fontId="5" fillId="0" borderId="0" xfId="4" applyNumberFormat="1" applyFont="1" applyFill="1" applyAlignment="1">
      <alignment horizontal="right"/>
    </xf>
    <xf numFmtId="190" fontId="5" fillId="0" borderId="0" xfId="4" applyNumberFormat="1" applyFont="1" applyFill="1"/>
    <xf numFmtId="194" fontId="5" fillId="0" borderId="0" xfId="1" applyNumberFormat="1" applyFont="1" applyAlignment="1">
      <alignment horizontal="right"/>
    </xf>
    <xf numFmtId="187" fontId="5" fillId="0" borderId="0" xfId="1" applyNumberFormat="1" applyFont="1" applyBorder="1" applyAlignment="1">
      <alignment horizontal="right"/>
    </xf>
    <xf numFmtId="190" fontId="5" fillId="0" borderId="0" xfId="4" applyNumberFormat="1" applyFont="1" applyBorder="1" applyAlignment="1">
      <alignment horizontal="right"/>
    </xf>
    <xf numFmtId="190" fontId="5" fillId="0" borderId="0" xfId="4" applyNumberFormat="1" applyFont="1" applyBorder="1"/>
    <xf numFmtId="187" fontId="5" fillId="0" borderId="1" xfId="1" applyNumberFormat="1" applyFont="1" applyBorder="1" applyAlignment="1">
      <alignment horizontal="right"/>
    </xf>
    <xf numFmtId="191" fontId="10" fillId="0" borderId="0" xfId="1" applyNumberFormat="1" applyFont="1" applyBorder="1"/>
    <xf numFmtId="43" fontId="5" fillId="0" borderId="0" xfId="1" applyFont="1" applyFill="1" applyBorder="1"/>
    <xf numFmtId="191" fontId="5" fillId="0" borderId="0" xfId="1" applyNumberFormat="1" applyFont="1" applyFill="1" applyBorder="1" applyAlignment="1">
      <alignment horizontal="right"/>
    </xf>
    <xf numFmtId="190" fontId="10" fillId="0" borderId="2" xfId="1" applyNumberFormat="1" applyFont="1" applyFill="1" applyBorder="1" applyAlignment="1">
      <alignment horizontal="center"/>
    </xf>
    <xf numFmtId="187" fontId="5" fillId="0" borderId="4" xfId="1" applyNumberFormat="1" applyFont="1" applyBorder="1" applyAlignment="1">
      <alignment horizontal="right"/>
    </xf>
    <xf numFmtId="190" fontId="6" fillId="0" borderId="0" xfId="4" applyNumberFormat="1" applyFont="1" applyBorder="1" applyAlignment="1">
      <alignment horizontal="left"/>
    </xf>
    <xf numFmtId="187" fontId="5" fillId="0" borderId="4" xfId="1" applyNumberFormat="1" applyFont="1" applyFill="1" applyBorder="1" applyAlignment="1">
      <alignment horizontal="right"/>
    </xf>
    <xf numFmtId="190" fontId="10" fillId="0" borderId="2" xfId="1" applyNumberFormat="1" applyFont="1" applyFill="1" applyBorder="1"/>
    <xf numFmtId="43" fontId="10" fillId="0" borderId="0" xfId="1" applyFont="1" applyFill="1" applyBorder="1"/>
    <xf numFmtId="0" fontId="5" fillId="0" borderId="0" xfId="0" quotePrefix="1" applyFont="1" applyAlignment="1">
      <alignment horizontal="center"/>
    </xf>
    <xf numFmtId="190" fontId="10" fillId="0" borderId="0" xfId="1" applyNumberFormat="1" applyFont="1" applyFill="1" applyAlignment="1">
      <alignment horizontal="center"/>
    </xf>
    <xf numFmtId="191" fontId="10" fillId="0" borderId="0" xfId="1" applyNumberFormat="1" applyFont="1" applyFill="1"/>
    <xf numFmtId="194" fontId="5" fillId="0" borderId="0" xfId="4" applyNumberFormat="1" applyFont="1" applyFill="1" applyAlignment="1">
      <alignment horizontal="right"/>
    </xf>
    <xf numFmtId="191" fontId="5" fillId="0" borderId="0" xfId="4" applyNumberFormat="1" applyFont="1" applyFill="1"/>
    <xf numFmtId="190" fontId="5" fillId="0" borderId="2" xfId="4" applyNumberFormat="1" applyFont="1" applyFill="1" applyBorder="1"/>
    <xf numFmtId="43" fontId="13" fillId="0" borderId="0" xfId="1" applyFont="1"/>
    <xf numFmtId="190" fontId="13" fillId="0" borderId="0" xfId="0" applyNumberFormat="1" applyFont="1" applyAlignment="1">
      <alignment horizontal="center"/>
    </xf>
    <xf numFmtId="16" fontId="6" fillId="0" borderId="2" xfId="0" quotePrefix="1" applyNumberFormat="1" applyFont="1" applyBorder="1" applyAlignment="1">
      <alignment horizontal="center"/>
    </xf>
    <xf numFmtId="187" fontId="5" fillId="0" borderId="0" xfId="1" applyNumberFormat="1" applyFont="1" applyFill="1" applyBorder="1" applyAlignment="1">
      <alignment horizontal="right"/>
    </xf>
    <xf numFmtId="190" fontId="5" fillId="0" borderId="3" xfId="1" applyNumberFormat="1" applyFont="1" applyFill="1" applyBorder="1" applyAlignment="1">
      <alignment horizontal="right"/>
    </xf>
    <xf numFmtId="190" fontId="6" fillId="0" borderId="0" xfId="3" applyNumberFormat="1" applyFont="1" applyBorder="1" applyAlignment="1">
      <alignment horizontal="center"/>
    </xf>
    <xf numFmtId="187" fontId="5" fillId="0" borderId="3" xfId="3" applyNumberFormat="1" applyFont="1" applyBorder="1" applyAlignment="1">
      <alignment horizontal="center"/>
    </xf>
    <xf numFmtId="187" fontId="5" fillId="0" borderId="0" xfId="3" applyNumberFormat="1" applyFont="1" applyBorder="1" applyAlignment="1">
      <alignment horizontal="center"/>
    </xf>
    <xf numFmtId="190" fontId="5" fillId="0" borderId="2" xfId="1" applyNumberFormat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43" fontId="10" fillId="0" borderId="2" xfId="1" applyFont="1" applyFill="1" applyBorder="1"/>
    <xf numFmtId="187" fontId="5" fillId="0" borderId="4" xfId="1" applyNumberFormat="1" applyFont="1" applyFill="1" applyBorder="1"/>
    <xf numFmtId="187" fontId="5" fillId="0" borderId="0" xfId="1" applyNumberFormat="1" applyFont="1" applyFill="1"/>
    <xf numFmtId="191" fontId="12" fillId="0" borderId="0" xfId="0" applyNumberFormat="1" applyFont="1"/>
    <xf numFmtId="0" fontId="5" fillId="0" borderId="2" xfId="5" applyFont="1" applyBorder="1"/>
    <xf numFmtId="0" fontId="5" fillId="0" borderId="2" xfId="7" applyFont="1" applyBorder="1"/>
    <xf numFmtId="0" fontId="6" fillId="0" borderId="2" xfId="6" applyFont="1" applyBorder="1" applyAlignment="1">
      <alignment horizontal="right"/>
    </xf>
    <xf numFmtId="0" fontId="5" fillId="0" borderId="1" xfId="5" applyFont="1" applyBorder="1"/>
    <xf numFmtId="0" fontId="6" fillId="0" borderId="2" xfId="5" applyFont="1" applyBorder="1" applyAlignment="1">
      <alignment horizontal="center"/>
    </xf>
    <xf numFmtId="194" fontId="5" fillId="0" borderId="4" xfId="4" applyNumberFormat="1" applyFont="1" applyFill="1" applyBorder="1"/>
    <xf numFmtId="0" fontId="12" fillId="0" borderId="0" xfId="5" applyFont="1"/>
    <xf numFmtId="191" fontId="5" fillId="0" borderId="0" xfId="4" applyNumberFormat="1" applyFont="1" applyFill="1" applyAlignment="1">
      <alignment horizontal="right"/>
    </xf>
    <xf numFmtId="187" fontId="5" fillId="0" borderId="0" xfId="4" applyNumberFormat="1" applyFont="1" applyFill="1" applyAlignment="1">
      <alignment horizontal="right"/>
    </xf>
    <xf numFmtId="0" fontId="5" fillId="0" borderId="0" xfId="5" applyFont="1" applyAlignment="1">
      <alignment horizontal="left"/>
    </xf>
    <xf numFmtId="191" fontId="10" fillId="0" borderId="0" xfId="4" applyNumberFormat="1" applyFont="1" applyFill="1" applyAlignment="1">
      <alignment horizontal="right"/>
    </xf>
    <xf numFmtId="192" fontId="10" fillId="0" borderId="0" xfId="4" applyNumberFormat="1" applyFont="1" applyFill="1"/>
    <xf numFmtId="192" fontId="11" fillId="0" borderId="0" xfId="4" applyNumberFormat="1" applyFont="1" applyFill="1"/>
    <xf numFmtId="190" fontId="5" fillId="0" borderId="0" xfId="3" applyNumberFormat="1" applyFont="1" applyFill="1" applyAlignment="1">
      <alignment horizontal="right"/>
    </xf>
    <xf numFmtId="0" fontId="6" fillId="0" borderId="0" xfId="5" applyFont="1" applyAlignment="1">
      <alignment horizontal="center"/>
    </xf>
    <xf numFmtId="190" fontId="5" fillId="0" borderId="2" xfId="3" applyNumberFormat="1" applyFont="1" applyBorder="1"/>
    <xf numFmtId="0" fontId="13" fillId="0" borderId="0" xfId="0" applyFont="1"/>
    <xf numFmtId="0" fontId="13" fillId="0" borderId="0" xfId="0" applyFont="1" applyAlignment="1">
      <alignment horizontal="center"/>
    </xf>
    <xf numFmtId="190" fontId="13" fillId="0" borderId="0" xfId="0" applyNumberFormat="1" applyFont="1"/>
    <xf numFmtId="4" fontId="13" fillId="0" borderId="0" xfId="1" applyNumberFormat="1" applyFont="1"/>
    <xf numFmtId="189" fontId="13" fillId="0" borderId="0" xfId="1" applyNumberFormat="1" applyFont="1"/>
    <xf numFmtId="190" fontId="13" fillId="0" borderId="0" xfId="1" applyNumberFormat="1" applyFont="1"/>
    <xf numFmtId="43" fontId="13" fillId="0" borderId="0" xfId="3" applyFont="1" applyAlignment="1">
      <alignment horizontal="right"/>
    </xf>
    <xf numFmtId="190" fontId="13" fillId="0" borderId="0" xfId="3" applyNumberFormat="1" applyFont="1" applyAlignment="1">
      <alignment horizontal="right"/>
    </xf>
    <xf numFmtId="43" fontId="13" fillId="0" borderId="6" xfId="3" applyFont="1" applyBorder="1" applyAlignment="1">
      <alignment horizontal="right"/>
    </xf>
    <xf numFmtId="193" fontId="13" fillId="0" borderId="0" xfId="3" applyNumberFormat="1" applyFont="1" applyAlignment="1">
      <alignment horizontal="right"/>
    </xf>
    <xf numFmtId="191" fontId="13" fillId="0" borderId="0" xfId="4" applyNumberFormat="1" applyFont="1" applyFill="1" applyAlignment="1">
      <alignment horizontal="right"/>
    </xf>
    <xf numFmtId="192" fontId="13" fillId="0" borderId="0" xfId="4" applyNumberFormat="1" applyFont="1" applyFill="1"/>
    <xf numFmtId="194" fontId="5" fillId="0" borderId="3" xfId="2" applyNumberFormat="1" applyFont="1" applyFill="1" applyBorder="1" applyAlignment="1">
      <alignment horizontal="right"/>
    </xf>
    <xf numFmtId="0" fontId="5" fillId="0" borderId="0" xfId="13" applyFont="1"/>
    <xf numFmtId="0" fontId="1" fillId="0" borderId="0" xfId="13"/>
    <xf numFmtId="0" fontId="6" fillId="0" borderId="0" xfId="13" applyFont="1" applyAlignment="1">
      <alignment horizontal="centerContinuous"/>
    </xf>
    <xf numFmtId="0" fontId="7" fillId="0" borderId="2" xfId="13" applyFont="1" applyBorder="1" applyAlignment="1">
      <alignment horizontal="right"/>
    </xf>
    <xf numFmtId="0" fontId="6" fillId="0" borderId="0" xfId="13" applyFont="1"/>
    <xf numFmtId="0" fontId="6" fillId="0" borderId="1" xfId="13" applyFont="1" applyBorder="1"/>
    <xf numFmtId="0" fontId="6" fillId="0" borderId="1" xfId="13" applyFont="1" applyBorder="1" applyAlignment="1">
      <alignment horizontal="center"/>
    </xf>
    <xf numFmtId="0" fontId="6" fillId="0" borderId="2" xfId="13" applyFont="1" applyBorder="1"/>
    <xf numFmtId="0" fontId="6" fillId="0" borderId="2" xfId="13" applyFont="1" applyBorder="1" applyAlignment="1">
      <alignment horizontal="center"/>
    </xf>
    <xf numFmtId="0" fontId="6" fillId="0" borderId="0" xfId="13" applyFont="1" applyAlignment="1">
      <alignment horizontal="center"/>
    </xf>
    <xf numFmtId="194" fontId="5" fillId="0" borderId="0" xfId="12" applyNumberFormat="1" applyFont="1" applyFill="1" applyAlignment="1">
      <alignment horizontal="right"/>
    </xf>
    <xf numFmtId="0" fontId="5" fillId="0" borderId="0" xfId="13" applyFont="1" applyAlignment="1">
      <alignment horizontal="center"/>
    </xf>
    <xf numFmtId="194" fontId="5" fillId="0" borderId="1" xfId="12" applyNumberFormat="1" applyFont="1" applyFill="1" applyBorder="1" applyAlignment="1">
      <alignment horizontal="right"/>
    </xf>
    <xf numFmtId="0" fontId="9" fillId="0" borderId="0" xfId="13" applyFont="1"/>
    <xf numFmtId="190" fontId="5" fillId="0" borderId="0" xfId="13" applyNumberFormat="1" applyFont="1" applyAlignment="1">
      <alignment horizontal="center"/>
    </xf>
    <xf numFmtId="194" fontId="5" fillId="0" borderId="0" xfId="12" applyNumberFormat="1" applyFont="1" applyFill="1" applyBorder="1"/>
    <xf numFmtId="188" fontId="5" fillId="0" borderId="0" xfId="12" applyNumberFormat="1" applyFont="1" applyFill="1"/>
    <xf numFmtId="194" fontId="6" fillId="0" borderId="0" xfId="1" applyNumberFormat="1" applyFont="1" applyBorder="1" applyAlignment="1">
      <alignment horizontal="center"/>
    </xf>
    <xf numFmtId="194" fontId="5" fillId="0" borderId="0" xfId="1" applyNumberFormat="1" applyFont="1" applyFill="1" applyBorder="1" applyAlignment="1">
      <alignment horizontal="center"/>
    </xf>
    <xf numFmtId="194" fontId="6" fillId="0" borderId="0" xfId="5" applyNumberFormat="1" applyFont="1" applyAlignment="1">
      <alignment horizontal="center"/>
    </xf>
    <xf numFmtId="194" fontId="5" fillId="0" borderId="4" xfId="1" applyNumberFormat="1" applyFont="1" applyBorder="1" applyAlignment="1">
      <alignment horizontal="right"/>
    </xf>
    <xf numFmtId="194" fontId="5" fillId="0" borderId="7" xfId="1" applyNumberFormat="1" applyFont="1" applyBorder="1" applyAlignment="1">
      <alignment horizontal="center"/>
    </xf>
    <xf numFmtId="194" fontId="5" fillId="0" borderId="7" xfId="1" applyNumberFormat="1" applyFont="1" applyBorder="1" applyAlignment="1">
      <alignment horizontal="right"/>
    </xf>
    <xf numFmtId="194" fontId="5" fillId="0" borderId="7" xfId="3" applyNumberFormat="1" applyFont="1" applyBorder="1" applyAlignment="1">
      <alignment horizontal="center"/>
    </xf>
    <xf numFmtId="190" fontId="6" fillId="0" borderId="6" xfId="3" applyNumberFormat="1" applyFont="1" applyBorder="1" applyAlignment="1">
      <alignment horizontal="center"/>
    </xf>
    <xf numFmtId="194" fontId="5" fillId="0" borderId="0" xfId="1" applyNumberFormat="1" applyFont="1" applyBorder="1" applyAlignment="1">
      <alignment horizontal="right"/>
    </xf>
    <xf numFmtId="194" fontId="5" fillId="0" borderId="0" xfId="12" applyNumberFormat="1" applyFont="1" applyFill="1"/>
    <xf numFmtId="194" fontId="5" fillId="0" borderId="3" xfId="3" applyNumberFormat="1" applyFont="1" applyBorder="1" applyAlignment="1">
      <alignment horizontal="right"/>
    </xf>
    <xf numFmtId="43" fontId="5" fillId="0" borderId="6" xfId="3" applyFont="1" applyBorder="1" applyAlignment="1">
      <alignment horizontal="right"/>
    </xf>
    <xf numFmtId="194" fontId="5" fillId="0" borderId="3" xfId="1" applyNumberFormat="1" applyFont="1" applyBorder="1" applyAlignment="1">
      <alignment horizontal="right"/>
    </xf>
    <xf numFmtId="193" fontId="10" fillId="0" borderId="2" xfId="1" applyNumberFormat="1" applyFont="1" applyFill="1" applyBorder="1"/>
    <xf numFmtId="193" fontId="10" fillId="0" borderId="0" xfId="1" applyNumberFormat="1" applyFont="1" applyFill="1" applyBorder="1"/>
    <xf numFmtId="194" fontId="5" fillId="0" borderId="0" xfId="1" applyNumberFormat="1" applyFont="1" applyFill="1" applyBorder="1" applyAlignment="1">
      <alignment horizontal="right"/>
    </xf>
    <xf numFmtId="0" fontId="13" fillId="0" borderId="0" xfId="5" applyFont="1"/>
    <xf numFmtId="194" fontId="5" fillId="0" borderId="3" xfId="4" applyNumberFormat="1" applyFont="1" applyFill="1" applyBorder="1" applyAlignment="1">
      <alignment horizontal="right"/>
    </xf>
    <xf numFmtId="0" fontId="6" fillId="0" borderId="2" xfId="6" applyFont="1" applyBorder="1" applyAlignment="1">
      <alignment horizontal="center"/>
    </xf>
    <xf numFmtId="0" fontId="6" fillId="0" borderId="0" xfId="6" applyFont="1" applyAlignment="1">
      <alignment horizontal="center"/>
    </xf>
    <xf numFmtId="194" fontId="5" fillId="0" borderId="3" xfId="3" applyNumberFormat="1" applyFont="1" applyBorder="1" applyAlignment="1">
      <alignment horizontal="center"/>
    </xf>
    <xf numFmtId="0" fontId="5" fillId="0" borderId="0" xfId="13" applyFont="1" applyAlignment="1">
      <alignment horizontal="centerContinuous"/>
    </xf>
    <xf numFmtId="0" fontId="5" fillId="0" borderId="1" xfId="13" applyFont="1" applyBorder="1" applyAlignment="1">
      <alignment horizontal="center"/>
    </xf>
    <xf numFmtId="0" fontId="6" fillId="0" borderId="1" xfId="6" applyFont="1" applyBorder="1" applyAlignment="1">
      <alignment horizontal="center"/>
    </xf>
    <xf numFmtId="0" fontId="6" fillId="0" borderId="1" xfId="11" applyFont="1" applyBorder="1" applyAlignment="1">
      <alignment horizontal="center"/>
    </xf>
    <xf numFmtId="0" fontId="5" fillId="0" borderId="2" xfId="13" applyFont="1" applyBorder="1" applyAlignment="1">
      <alignment horizontal="center"/>
    </xf>
    <xf numFmtId="190" fontId="5" fillId="0" borderId="0" xfId="13" applyNumberFormat="1" applyFont="1"/>
    <xf numFmtId="0" fontId="5" fillId="0" borderId="0" xfId="13" applyFont="1" applyAlignment="1">
      <alignment horizontal="center" textRotation="180"/>
    </xf>
    <xf numFmtId="0" fontId="6" fillId="0" borderId="0" xfId="13" applyFont="1" applyAlignment="1">
      <alignment horizontal="right"/>
    </xf>
    <xf numFmtId="0" fontId="6" fillId="0" borderId="1" xfId="6" applyFont="1" applyBorder="1"/>
    <xf numFmtId="0" fontId="6" fillId="0" borderId="4" xfId="11" applyFont="1" applyBorder="1" applyAlignment="1">
      <alignment horizontal="center"/>
    </xf>
    <xf numFmtId="0" fontId="6" fillId="0" borderId="4" xfId="13" applyFont="1" applyBorder="1" applyAlignment="1">
      <alignment horizontal="center"/>
    </xf>
    <xf numFmtId="0" fontId="5" fillId="0" borderId="4" xfId="13" applyFont="1" applyBorder="1" applyAlignment="1">
      <alignment horizontal="center"/>
    </xf>
    <xf numFmtId="0" fontId="6" fillId="0" borderId="1" xfId="13" applyFont="1" applyBorder="1" applyAlignment="1">
      <alignment horizontal="centerContinuous"/>
    </xf>
    <xf numFmtId="0" fontId="6" fillId="0" borderId="0" xfId="6" applyFont="1"/>
    <xf numFmtId="0" fontId="6" fillId="0" borderId="2" xfId="6" applyFont="1" applyBorder="1"/>
    <xf numFmtId="0" fontId="11" fillId="0" borderId="0" xfId="13" applyFont="1" applyAlignment="1">
      <alignment horizontal="center"/>
    </xf>
    <xf numFmtId="0" fontId="10" fillId="0" borderId="0" xfId="13" applyFont="1" applyAlignment="1">
      <alignment horizontal="center"/>
    </xf>
    <xf numFmtId="191" fontId="5" fillId="0" borderId="0" xfId="13" applyNumberFormat="1" applyFont="1"/>
    <xf numFmtId="190" fontId="10" fillId="0" borderId="1" xfId="1" applyNumberFormat="1" applyFont="1" applyFill="1" applyBorder="1"/>
    <xf numFmtId="0" fontId="5" fillId="0" borderId="0" xfId="13" applyFont="1" applyAlignment="1">
      <alignment horizontal="left" vertical="top"/>
    </xf>
    <xf numFmtId="194" fontId="10" fillId="0" borderId="1" xfId="1" applyNumberFormat="1" applyFont="1" applyFill="1" applyBorder="1"/>
    <xf numFmtId="187" fontId="5" fillId="0" borderId="2" xfId="1" applyNumberFormat="1" applyFont="1" applyBorder="1" applyAlignment="1">
      <alignment horizontal="right"/>
    </xf>
    <xf numFmtId="190" fontId="5" fillId="0" borderId="2" xfId="1" applyNumberFormat="1" applyFont="1" applyFill="1" applyBorder="1"/>
    <xf numFmtId="195" fontId="5" fillId="0" borderId="2" xfId="1" applyNumberFormat="1" applyFont="1" applyFill="1" applyBorder="1" applyAlignment="1">
      <alignment horizontal="right"/>
    </xf>
    <xf numFmtId="195" fontId="5" fillId="0" borderId="0" xfId="1" applyNumberFormat="1" applyFont="1" applyFill="1" applyAlignment="1">
      <alignment horizontal="right"/>
    </xf>
    <xf numFmtId="190" fontId="5" fillId="0" borderId="2" xfId="1" quotePrefix="1" applyNumberFormat="1" applyFont="1" applyFill="1" applyBorder="1"/>
    <xf numFmtId="190" fontId="5" fillId="0" borderId="0" xfId="3" applyNumberFormat="1" applyFont="1" applyBorder="1"/>
    <xf numFmtId="190" fontId="5" fillId="0" borderId="0" xfId="3" applyNumberFormat="1" applyFont="1" applyBorder="1" applyAlignment="1">
      <alignment horizontal="right"/>
    </xf>
    <xf numFmtId="190" fontId="5" fillId="0" borderId="0" xfId="3" applyNumberFormat="1" applyFont="1" applyFill="1" applyAlignment="1">
      <alignment horizontal="center"/>
    </xf>
    <xf numFmtId="190" fontId="5" fillId="0" borderId="3" xfId="3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9" applyFont="1" applyAlignment="1">
      <alignment horizontal="center"/>
    </xf>
    <xf numFmtId="0" fontId="6" fillId="0" borderId="0" xfId="13" applyFont="1" applyAlignment="1">
      <alignment horizontal="center"/>
    </xf>
    <xf numFmtId="0" fontId="6" fillId="0" borderId="1" xfId="13" applyFont="1" applyBorder="1" applyAlignment="1">
      <alignment horizontal="center"/>
    </xf>
    <xf numFmtId="0" fontId="6" fillId="0" borderId="0" xfId="6" applyFont="1" applyAlignment="1">
      <alignment horizontal="center"/>
    </xf>
    <xf numFmtId="0" fontId="6" fillId="0" borderId="2" xfId="6" applyFont="1" applyBorder="1" applyAlignment="1">
      <alignment horizontal="center"/>
    </xf>
    <xf numFmtId="0" fontId="6" fillId="0" borderId="0" xfId="13" applyFont="1" applyAlignment="1">
      <alignment horizontal="right"/>
    </xf>
    <xf numFmtId="0" fontId="6" fillId="0" borderId="1" xfId="6" applyFont="1" applyBorder="1" applyAlignment="1">
      <alignment horizontal="center"/>
    </xf>
    <xf numFmtId="0" fontId="6" fillId="0" borderId="4" xfId="6" applyFont="1" applyBorder="1" applyAlignment="1">
      <alignment horizontal="center"/>
    </xf>
    <xf numFmtId="0" fontId="6" fillId="0" borderId="4" xfId="13" applyFont="1" applyBorder="1" applyAlignment="1">
      <alignment horizontal="center"/>
    </xf>
    <xf numFmtId="0" fontId="6" fillId="0" borderId="0" xfId="5" applyFont="1" applyAlignment="1">
      <alignment horizontal="center"/>
    </xf>
    <xf numFmtId="0" fontId="6" fillId="0" borderId="1" xfId="5" applyFont="1" applyBorder="1" applyAlignment="1">
      <alignment horizontal="center"/>
    </xf>
  </cellXfs>
  <cellStyles count="14">
    <cellStyle name="Comma" xfId="1" builtinId="3"/>
    <cellStyle name="Comma 2" xfId="2"/>
    <cellStyle name="Comma 2 2" xfId="12"/>
    <cellStyle name="Comma 3" xfId="3"/>
    <cellStyle name="Comma 4" xfId="4"/>
    <cellStyle name="Normal" xfId="0" builtinId="0"/>
    <cellStyle name="Normal 2" xfId="5"/>
    <cellStyle name="Normal 3" xfId="13"/>
    <cellStyle name="Normal_Tste-q1'53E2_Page 7to10_Edited 12 May 2010" xfId="6"/>
    <cellStyle name="Normal_Tste-q1'53E2_Page 7to10_Edited 12 May 2010 2" xfId="7"/>
    <cellStyle name="Normal_Tste-q1'54T2" xfId="8"/>
    <cellStyle name="Normal_Tste-q1'54T2 2" xfId="9"/>
    <cellStyle name="ปกติ_MS-q103 2" xfId="10"/>
    <cellStyle name="ปกติ_Tste-q1'48T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INANCIAL%20STATEMENT\Group_TSTE\TSTE\TSTE_2568\TSTE-q1'68\EN\TSTE-q1'25%20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4"/>
      <sheetName val="5-6"/>
      <sheetName val="7"/>
      <sheetName val="8"/>
      <sheetName val="9"/>
      <sheetName val="10"/>
    </sheetNames>
    <sheetDataSet>
      <sheetData sheetId="0"/>
      <sheetData sheetId="1">
        <row r="2">
          <cell r="A2" t="str">
            <v>TSTE PUBLIC COMPANY LIMITED AND ITS SUBSIDIARY COMPANIES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</row>
        <row r="62">
          <cell r="J62">
            <v>0</v>
          </cell>
          <cell r="L62">
            <v>-812100</v>
          </cell>
        </row>
      </sheetData>
      <sheetData sheetId="2">
        <row r="1">
          <cell r="A1" t="str">
            <v>TSTE PUBLIC COMPANY LIMITED AND ITS SUBSIDIARY COMPANIES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2">
          <cell r="A2" t="str">
            <v>STATEMENTS OF CHANGES IN SHAREHOLDERS' EQUITY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tabSelected="1" zoomScaleNormal="100" zoomScaleSheetLayoutView="70" workbookViewId="0"/>
  </sheetViews>
  <sheetFormatPr defaultColWidth="20.140625" defaultRowHeight="24" customHeight="1" x14ac:dyDescent="0.45"/>
  <cols>
    <col min="1" max="3" width="2.85546875" style="1" customWidth="1"/>
    <col min="4" max="4" width="34.42578125" style="1" customWidth="1"/>
    <col min="5" max="5" width="9.85546875" style="2" customWidth="1"/>
    <col min="6" max="6" width="15.7109375" style="2" customWidth="1"/>
    <col min="7" max="7" width="0.85546875" style="2" customWidth="1"/>
    <col min="8" max="8" width="15.7109375" style="1" customWidth="1"/>
    <col min="9" max="9" width="0.85546875" style="1" customWidth="1"/>
    <col min="10" max="10" width="15.7109375" style="1" customWidth="1"/>
    <col min="11" max="11" width="0.85546875" style="1" customWidth="1"/>
    <col min="12" max="12" width="15.42578125" style="1" customWidth="1"/>
    <col min="13" max="16384" width="20.140625" style="1"/>
  </cols>
  <sheetData>
    <row r="1" spans="1:13" ht="21" x14ac:dyDescent="0.45">
      <c r="L1" s="1">
        <v>2</v>
      </c>
    </row>
    <row r="2" spans="1:13" ht="21" customHeight="1" x14ac:dyDescent="0.45">
      <c r="A2" s="245" t="s">
        <v>137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3" ht="21" customHeight="1" x14ac:dyDescent="0.45">
      <c r="A3" s="245" t="s">
        <v>0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3" ht="21" customHeight="1" x14ac:dyDescent="0.45">
      <c r="A4" s="245" t="s">
        <v>193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</row>
    <row r="5" spans="1:13" ht="21" customHeight="1" x14ac:dyDescent="0.45">
      <c r="A5" s="3"/>
      <c r="B5" s="3"/>
      <c r="C5" s="3"/>
      <c r="D5" s="3"/>
      <c r="H5" s="4"/>
      <c r="I5" s="4"/>
      <c r="J5" s="4"/>
      <c r="K5" s="4"/>
      <c r="L5" s="43" t="s">
        <v>98</v>
      </c>
    </row>
    <row r="6" spans="1:13" ht="21" customHeight="1" x14ac:dyDescent="0.45">
      <c r="A6" s="6"/>
      <c r="B6" s="6"/>
      <c r="C6" s="6"/>
      <c r="D6" s="6"/>
      <c r="E6" s="7"/>
      <c r="F6" s="244" t="s">
        <v>37</v>
      </c>
      <c r="G6" s="244"/>
      <c r="H6" s="244"/>
      <c r="I6" s="244"/>
      <c r="J6" s="244" t="s">
        <v>38</v>
      </c>
      <c r="K6" s="244"/>
      <c r="L6" s="244"/>
    </row>
    <row r="7" spans="1:13" ht="21" customHeight="1" x14ac:dyDescent="0.45">
      <c r="A7" s="8"/>
      <c r="B7" s="8"/>
      <c r="C7" s="8"/>
      <c r="D7" s="8"/>
      <c r="E7" s="9" t="s">
        <v>1</v>
      </c>
      <c r="F7" s="135" t="s">
        <v>194</v>
      </c>
      <c r="G7" s="10"/>
      <c r="H7" s="9" t="s">
        <v>173</v>
      </c>
      <c r="I7" s="9"/>
      <c r="J7" s="10" t="str">
        <f>+F7</f>
        <v>September 30, 2025</v>
      </c>
      <c r="K7" s="10"/>
      <c r="L7" s="9" t="s">
        <v>173</v>
      </c>
    </row>
    <row r="8" spans="1:13" ht="21" customHeight="1" x14ac:dyDescent="0.45">
      <c r="E8" s="11"/>
      <c r="F8" s="12" t="s">
        <v>102</v>
      </c>
      <c r="G8" s="12"/>
      <c r="H8" s="11" t="s">
        <v>104</v>
      </c>
      <c r="I8" s="11"/>
      <c r="J8" s="12" t="s">
        <v>102</v>
      </c>
      <c r="K8" s="12"/>
      <c r="L8" s="11" t="s">
        <v>104</v>
      </c>
    </row>
    <row r="9" spans="1:13" ht="21" customHeight="1" x14ac:dyDescent="0.45">
      <c r="E9" s="11"/>
      <c r="F9" s="12" t="s">
        <v>103</v>
      </c>
      <c r="G9" s="12"/>
      <c r="H9" s="11"/>
      <c r="I9" s="11"/>
      <c r="J9" s="12" t="s">
        <v>103</v>
      </c>
      <c r="K9" s="12"/>
      <c r="L9" s="11"/>
    </row>
    <row r="10" spans="1:13" ht="21" customHeight="1" x14ac:dyDescent="0.45">
      <c r="A10" s="246" t="s">
        <v>2</v>
      </c>
      <c r="B10" s="246"/>
      <c r="C10" s="246"/>
      <c r="D10" s="246"/>
    </row>
    <row r="11" spans="1:13" ht="21" customHeight="1" x14ac:dyDescent="0.45">
      <c r="A11" s="14" t="s">
        <v>3</v>
      </c>
      <c r="B11" s="14"/>
      <c r="C11" s="14"/>
      <c r="D11" s="14"/>
      <c r="H11" s="15"/>
      <c r="I11" s="15"/>
      <c r="J11" s="15"/>
      <c r="K11" s="15"/>
    </row>
    <row r="12" spans="1:13" ht="21" customHeight="1" x14ac:dyDescent="0.45">
      <c r="A12" s="1" t="s">
        <v>4</v>
      </c>
      <c r="F12" s="16">
        <v>199464</v>
      </c>
      <c r="G12" s="17"/>
      <c r="H12" s="16">
        <v>146237</v>
      </c>
      <c r="I12" s="18"/>
      <c r="J12" s="19">
        <v>5770</v>
      </c>
      <c r="K12" s="18"/>
      <c r="L12" s="19">
        <v>8963</v>
      </c>
      <c r="M12" s="15"/>
    </row>
    <row r="13" spans="1:13" ht="21" customHeight="1" x14ac:dyDescent="0.45">
      <c r="A13" s="1" t="s">
        <v>174</v>
      </c>
      <c r="E13" s="2">
        <v>6</v>
      </c>
      <c r="F13" s="16">
        <v>1566</v>
      </c>
      <c r="G13" s="17"/>
      <c r="H13" s="16">
        <v>469</v>
      </c>
      <c r="I13" s="18"/>
      <c r="J13" s="19">
        <v>0</v>
      </c>
      <c r="K13" s="18"/>
      <c r="L13" s="19">
        <v>0</v>
      </c>
      <c r="M13" s="15"/>
    </row>
    <row r="14" spans="1:13" ht="21" customHeight="1" x14ac:dyDescent="0.45">
      <c r="A14" s="1" t="s">
        <v>138</v>
      </c>
      <c r="E14" s="2" t="s">
        <v>189</v>
      </c>
      <c r="F14" s="16">
        <v>414784</v>
      </c>
      <c r="G14" s="17"/>
      <c r="H14" s="16">
        <v>369821</v>
      </c>
      <c r="I14" s="18"/>
      <c r="J14" s="19">
        <v>11807</v>
      </c>
      <c r="K14" s="18"/>
      <c r="L14" s="19">
        <v>17156</v>
      </c>
      <c r="M14" s="15"/>
    </row>
    <row r="15" spans="1:13" ht="21" customHeight="1" x14ac:dyDescent="0.45">
      <c r="A15" s="1" t="s">
        <v>131</v>
      </c>
      <c r="E15" s="2">
        <v>4.0999999999999996</v>
      </c>
      <c r="F15" s="16">
        <v>11000</v>
      </c>
      <c r="G15" s="17"/>
      <c r="H15" s="16">
        <v>7000</v>
      </c>
      <c r="I15" s="18"/>
      <c r="J15" s="19">
        <v>25000</v>
      </c>
      <c r="K15" s="18"/>
      <c r="L15" s="19">
        <v>90000</v>
      </c>
      <c r="M15" s="15"/>
    </row>
    <row r="16" spans="1:13" ht="21" customHeight="1" x14ac:dyDescent="0.45">
      <c r="A16" s="1" t="s">
        <v>69</v>
      </c>
      <c r="E16" s="2">
        <v>8</v>
      </c>
      <c r="F16" s="16">
        <v>827178</v>
      </c>
      <c r="G16" s="17"/>
      <c r="H16" s="16">
        <v>955579</v>
      </c>
      <c r="I16" s="18"/>
      <c r="J16" s="19">
        <v>157</v>
      </c>
      <c r="K16" s="18"/>
      <c r="L16" s="19">
        <v>164</v>
      </c>
      <c r="M16" s="15"/>
    </row>
    <row r="17" spans="1:13" ht="21" customHeight="1" x14ac:dyDescent="0.45">
      <c r="A17" s="1" t="s">
        <v>111</v>
      </c>
      <c r="F17" s="16">
        <v>489</v>
      </c>
      <c r="G17" s="17"/>
      <c r="H17" s="16">
        <v>2918</v>
      </c>
      <c r="I17" s="18"/>
      <c r="J17" s="19">
        <v>0</v>
      </c>
      <c r="K17" s="18"/>
      <c r="L17" s="19">
        <v>0</v>
      </c>
      <c r="M17" s="15"/>
    </row>
    <row r="18" spans="1:13" ht="21" customHeight="1" x14ac:dyDescent="0.45">
      <c r="A18" s="1" t="s">
        <v>144</v>
      </c>
      <c r="F18" s="16">
        <v>11273</v>
      </c>
      <c r="G18" s="17"/>
      <c r="H18" s="16">
        <v>12969</v>
      </c>
      <c r="I18" s="18"/>
      <c r="J18" s="19">
        <v>4138</v>
      </c>
      <c r="K18" s="18"/>
      <c r="L18" s="19">
        <v>5524</v>
      </c>
      <c r="M18" s="15"/>
    </row>
    <row r="19" spans="1:13" ht="21" customHeight="1" x14ac:dyDescent="0.45">
      <c r="A19" s="1" t="s">
        <v>5</v>
      </c>
      <c r="F19" s="16">
        <v>3934</v>
      </c>
      <c r="G19" s="17"/>
      <c r="H19" s="16">
        <v>3580</v>
      </c>
      <c r="I19" s="18"/>
      <c r="J19" s="19">
        <v>460</v>
      </c>
      <c r="K19" s="18"/>
      <c r="L19" s="19">
        <v>253</v>
      </c>
      <c r="M19" s="15"/>
    </row>
    <row r="20" spans="1:13" ht="21" customHeight="1" x14ac:dyDescent="0.45">
      <c r="A20" s="14" t="s">
        <v>6</v>
      </c>
      <c r="F20" s="20">
        <f>SUM(F12:F19)</f>
        <v>1469688</v>
      </c>
      <c r="G20" s="18"/>
      <c r="H20" s="20">
        <f>SUM(H12:H19)</f>
        <v>1498573</v>
      </c>
      <c r="I20" s="18"/>
      <c r="J20" s="20">
        <f>SUM(J12:J19)</f>
        <v>47332</v>
      </c>
      <c r="K20" s="18"/>
      <c r="L20" s="20">
        <f>SUM(L12:L19)</f>
        <v>122060</v>
      </c>
      <c r="M20" s="15"/>
    </row>
    <row r="21" spans="1:13" ht="21" customHeight="1" x14ac:dyDescent="0.45">
      <c r="A21" s="14" t="s">
        <v>7</v>
      </c>
      <c r="D21" s="21"/>
      <c r="H21" s="18"/>
      <c r="I21" s="18"/>
      <c r="J21" s="18"/>
      <c r="K21" s="18"/>
      <c r="L21" s="22"/>
    </row>
    <row r="22" spans="1:13" ht="21" customHeight="1" x14ac:dyDescent="0.45">
      <c r="A22" s="1" t="s">
        <v>158</v>
      </c>
      <c r="E22" s="127">
        <v>9</v>
      </c>
      <c r="F22" s="16">
        <v>21634</v>
      </c>
      <c r="G22" s="23"/>
      <c r="H22" s="16">
        <v>24221</v>
      </c>
      <c r="I22" s="24"/>
      <c r="J22" s="25">
        <v>0</v>
      </c>
      <c r="K22" s="24"/>
      <c r="L22" s="25">
        <v>0</v>
      </c>
    </row>
    <row r="23" spans="1:13" ht="21" customHeight="1" x14ac:dyDescent="0.45">
      <c r="A23" s="1" t="s">
        <v>91</v>
      </c>
      <c r="E23" s="127">
        <v>10</v>
      </c>
      <c r="F23" s="26">
        <v>0</v>
      </c>
      <c r="G23" s="27"/>
      <c r="H23" s="16">
        <v>0</v>
      </c>
      <c r="I23" s="28"/>
      <c r="J23" s="25">
        <v>2069628</v>
      </c>
      <c r="K23" s="24"/>
      <c r="L23" s="25">
        <v>1850660</v>
      </c>
    </row>
    <row r="24" spans="1:13" ht="21" customHeight="1" x14ac:dyDescent="0.45">
      <c r="A24" s="1" t="s">
        <v>73</v>
      </c>
      <c r="E24" s="127">
        <v>11</v>
      </c>
      <c r="F24" s="16">
        <v>523872</v>
      </c>
      <c r="G24" s="23"/>
      <c r="H24" s="16">
        <v>520152</v>
      </c>
      <c r="I24" s="29"/>
      <c r="J24" s="19">
        <v>799774</v>
      </c>
      <c r="K24" s="29"/>
      <c r="L24" s="19">
        <v>801617</v>
      </c>
    </row>
    <row r="25" spans="1:13" ht="21" customHeight="1" x14ac:dyDescent="0.45">
      <c r="A25" s="1" t="s">
        <v>74</v>
      </c>
      <c r="E25" s="127">
        <v>12</v>
      </c>
      <c r="F25" s="16">
        <v>3809313</v>
      </c>
      <c r="G25" s="23"/>
      <c r="H25" s="16">
        <v>3828301</v>
      </c>
      <c r="I25" s="24"/>
      <c r="J25" s="25">
        <v>454837</v>
      </c>
      <c r="K25" s="24"/>
      <c r="L25" s="25">
        <v>459972</v>
      </c>
    </row>
    <row r="26" spans="1:13" ht="21" customHeight="1" x14ac:dyDescent="0.45">
      <c r="A26" s="1" t="s">
        <v>114</v>
      </c>
      <c r="E26" s="2">
        <v>13</v>
      </c>
      <c r="F26" s="16">
        <v>24377</v>
      </c>
      <c r="G26" s="23"/>
      <c r="H26" s="16">
        <v>23798</v>
      </c>
      <c r="I26" s="24"/>
      <c r="J26" s="25">
        <v>1837</v>
      </c>
      <c r="K26" s="24"/>
      <c r="L26" s="25">
        <v>304</v>
      </c>
    </row>
    <row r="27" spans="1:13" ht="21" customHeight="1" x14ac:dyDescent="0.45">
      <c r="A27" s="1" t="s">
        <v>132</v>
      </c>
      <c r="F27" s="16">
        <v>150275</v>
      </c>
      <c r="G27" s="23"/>
      <c r="H27" s="16">
        <v>150275</v>
      </c>
      <c r="I27" s="24"/>
      <c r="J27" s="25">
        <v>0</v>
      </c>
      <c r="K27" s="24"/>
      <c r="L27" s="25">
        <v>0</v>
      </c>
    </row>
    <row r="28" spans="1:13" ht="21" customHeight="1" x14ac:dyDescent="0.45">
      <c r="A28" s="1" t="s">
        <v>79</v>
      </c>
      <c r="F28" s="16">
        <v>8557</v>
      </c>
      <c r="G28" s="23"/>
      <c r="H28" s="16">
        <v>8969</v>
      </c>
      <c r="I28" s="24"/>
      <c r="J28" s="25">
        <v>0</v>
      </c>
      <c r="K28" s="24"/>
      <c r="L28" s="25">
        <v>0</v>
      </c>
    </row>
    <row r="29" spans="1:13" ht="21" customHeight="1" x14ac:dyDescent="0.45">
      <c r="A29" s="1" t="s">
        <v>8</v>
      </c>
      <c r="F29" s="16">
        <v>48302</v>
      </c>
      <c r="G29" s="23"/>
      <c r="H29" s="16">
        <v>36891</v>
      </c>
      <c r="I29" s="24"/>
      <c r="J29" s="25">
        <v>52858</v>
      </c>
      <c r="K29" s="24"/>
      <c r="L29" s="25">
        <v>46785</v>
      </c>
    </row>
    <row r="30" spans="1:13" ht="21" customHeight="1" x14ac:dyDescent="0.45">
      <c r="A30" s="14" t="s">
        <v>9</v>
      </c>
      <c r="E30" s="1"/>
      <c r="F30" s="20">
        <f>SUM(F22:F29)</f>
        <v>4586330</v>
      </c>
      <c r="G30" s="18"/>
      <c r="H30" s="20">
        <f>SUM(H22:H29)</f>
        <v>4592607</v>
      </c>
      <c r="I30" s="18"/>
      <c r="J30" s="20">
        <f>SUM(J22:J29)</f>
        <v>3378934</v>
      </c>
      <c r="K30" s="18"/>
      <c r="L30" s="20">
        <f>SUM(L22:L29)</f>
        <v>3159338</v>
      </c>
    </row>
    <row r="31" spans="1:13" ht="21" customHeight="1" thickBot="1" x14ac:dyDescent="0.5">
      <c r="A31" s="14" t="s">
        <v>10</v>
      </c>
      <c r="F31" s="30">
        <f>+F20+F30</f>
        <v>6056018</v>
      </c>
      <c r="G31" s="18"/>
      <c r="H31" s="30">
        <f>+H20+H30</f>
        <v>6091180</v>
      </c>
      <c r="I31" s="18"/>
      <c r="J31" s="30">
        <f>+J20+J30</f>
        <v>3426266</v>
      </c>
      <c r="K31" s="18"/>
      <c r="L31" s="30">
        <f>+L20+L30</f>
        <v>3281398</v>
      </c>
    </row>
    <row r="32" spans="1:13" s="163" customFormat="1" ht="12.75" customHeight="1" thickTop="1" x14ac:dyDescent="0.45">
      <c r="E32" s="164"/>
      <c r="F32" s="134"/>
      <c r="G32" s="134"/>
      <c r="H32" s="133"/>
      <c r="I32" s="133"/>
      <c r="J32" s="133"/>
      <c r="K32" s="133"/>
      <c r="L32" s="133"/>
    </row>
    <row r="33" spans="1:12" s="163" customFormat="1" ht="21" x14ac:dyDescent="0.45">
      <c r="E33" s="164"/>
      <c r="F33" s="133"/>
      <c r="G33" s="134"/>
      <c r="H33" s="133"/>
      <c r="I33" s="133"/>
      <c r="J33" s="133"/>
      <c r="K33" s="133"/>
      <c r="L33" s="133"/>
    </row>
    <row r="34" spans="1:12" s="163" customFormat="1" ht="21" x14ac:dyDescent="0.45">
      <c r="E34" s="164"/>
      <c r="F34" s="164"/>
      <c r="G34" s="164"/>
      <c r="H34" s="133"/>
      <c r="I34" s="133"/>
      <c r="J34" s="133"/>
      <c r="K34" s="133"/>
      <c r="L34" s="133"/>
    </row>
    <row r="35" spans="1:12" s="163" customFormat="1" ht="24" customHeight="1" x14ac:dyDescent="0.45">
      <c r="F35" s="165"/>
      <c r="G35" s="165"/>
      <c r="H35" s="165"/>
      <c r="I35" s="165"/>
      <c r="J35" s="165"/>
      <c r="K35" s="165"/>
      <c r="L35" s="165"/>
    </row>
    <row r="36" spans="1:12" s="163" customFormat="1" ht="24" customHeight="1" x14ac:dyDescent="0.45">
      <c r="F36" s="164"/>
      <c r="G36" s="164"/>
      <c r="H36" s="133"/>
      <c r="I36" s="133"/>
      <c r="J36" s="133"/>
      <c r="K36" s="133"/>
      <c r="L36" s="133"/>
    </row>
    <row r="37" spans="1:12" s="163" customFormat="1" ht="24" customHeight="1" x14ac:dyDescent="0.45">
      <c r="F37" s="164"/>
      <c r="G37" s="164"/>
      <c r="H37" s="133"/>
      <c r="I37" s="133"/>
      <c r="J37" s="133"/>
      <c r="K37" s="133"/>
      <c r="L37" s="133"/>
    </row>
    <row r="38" spans="1:12" s="163" customFormat="1" ht="24" customHeight="1" x14ac:dyDescent="0.45">
      <c r="F38" s="164"/>
      <c r="G38" s="164"/>
      <c r="H38" s="133"/>
      <c r="I38" s="133"/>
      <c r="J38" s="133"/>
      <c r="K38" s="133"/>
      <c r="L38" s="133"/>
    </row>
    <row r="39" spans="1:12" s="163" customFormat="1" ht="24" customHeight="1" x14ac:dyDescent="0.45">
      <c r="F39" s="164"/>
      <c r="G39" s="164"/>
      <c r="H39" s="133"/>
      <c r="I39" s="133"/>
      <c r="J39" s="133"/>
      <c r="K39" s="133"/>
      <c r="L39" s="133"/>
    </row>
    <row r="40" spans="1:12" s="163" customFormat="1" ht="24" customHeight="1" x14ac:dyDescent="0.45">
      <c r="F40" s="164"/>
      <c r="G40" s="164"/>
      <c r="H40" s="133"/>
      <c r="I40" s="133"/>
      <c r="J40" s="133"/>
      <c r="K40" s="133"/>
      <c r="L40" s="133"/>
    </row>
    <row r="41" spans="1:12" s="163" customFormat="1" ht="24" customHeight="1" x14ac:dyDescent="0.45">
      <c r="F41" s="164"/>
      <c r="G41" s="164"/>
      <c r="H41" s="133"/>
      <c r="I41" s="133"/>
      <c r="J41" s="133"/>
      <c r="K41" s="133"/>
      <c r="L41" s="133"/>
    </row>
    <row r="42" spans="1:12" s="163" customFormat="1" ht="21" x14ac:dyDescent="0.45">
      <c r="F42" s="164"/>
      <c r="G42" s="164"/>
      <c r="H42" s="133"/>
      <c r="I42" s="133"/>
      <c r="J42" s="133"/>
      <c r="K42" s="133"/>
      <c r="L42" s="133"/>
    </row>
    <row r="43" spans="1:12" s="163" customFormat="1" ht="21" x14ac:dyDescent="0.45">
      <c r="F43" s="164"/>
      <c r="G43" s="164"/>
      <c r="H43" s="133"/>
      <c r="I43" s="133"/>
      <c r="J43" s="133"/>
      <c r="K43" s="133"/>
      <c r="L43" s="133"/>
    </row>
    <row r="44" spans="1:12" s="163" customFormat="1" ht="21" x14ac:dyDescent="0.45">
      <c r="F44" s="164"/>
      <c r="G44" s="164"/>
      <c r="H44" s="133"/>
      <c r="I44" s="133"/>
      <c r="J44" s="133"/>
      <c r="K44" s="133"/>
      <c r="L44" s="133"/>
    </row>
    <row r="45" spans="1:12" s="163" customFormat="1" ht="21" x14ac:dyDescent="0.45">
      <c r="F45" s="164"/>
      <c r="G45" s="164"/>
      <c r="H45" s="133"/>
      <c r="I45" s="133"/>
      <c r="J45" s="133"/>
      <c r="K45" s="133"/>
      <c r="L45" s="133"/>
    </row>
    <row r="46" spans="1:12" ht="21" x14ac:dyDescent="0.45">
      <c r="A46" s="1" t="s">
        <v>11</v>
      </c>
      <c r="B46" s="14"/>
      <c r="C46" s="14"/>
      <c r="D46" s="14"/>
      <c r="H46" s="22"/>
      <c r="I46" s="22"/>
      <c r="J46" s="22"/>
      <c r="K46" s="22"/>
      <c r="L46" s="22"/>
    </row>
    <row r="47" spans="1:12" ht="21" x14ac:dyDescent="0.45">
      <c r="B47" s="14"/>
      <c r="C47" s="14"/>
      <c r="D47" s="14"/>
      <c r="H47" s="22"/>
      <c r="I47" s="22"/>
      <c r="J47" s="22"/>
      <c r="K47" s="22"/>
      <c r="L47" s="1">
        <v>3</v>
      </c>
    </row>
    <row r="48" spans="1:12" ht="21" x14ac:dyDescent="0.45">
      <c r="A48" s="245" t="s">
        <v>137</v>
      </c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</row>
    <row r="49" spans="1:12" ht="21" x14ac:dyDescent="0.45">
      <c r="A49" s="245" t="str">
        <f>+A3</f>
        <v>STATEMENTS OF FINANCIAL POSITION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</row>
    <row r="50" spans="1:12" ht="21" x14ac:dyDescent="0.45">
      <c r="A50" s="245" t="str">
        <f>+A4</f>
        <v>As at September 30, 2025</v>
      </c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</row>
    <row r="51" spans="1:12" s="14" customFormat="1" ht="21" x14ac:dyDescent="0.45">
      <c r="A51" s="3"/>
      <c r="B51" s="3"/>
      <c r="C51" s="3"/>
      <c r="D51" s="3"/>
      <c r="E51" s="2"/>
      <c r="F51" s="2"/>
      <c r="G51" s="2"/>
      <c r="H51" s="4"/>
      <c r="I51" s="4"/>
      <c r="J51" s="4"/>
      <c r="K51" s="4"/>
      <c r="L51" s="13" t="str">
        <f>L5</f>
        <v>(Unit : Thousand Baht)</v>
      </c>
    </row>
    <row r="52" spans="1:12" s="14" customFormat="1" ht="21" customHeight="1" x14ac:dyDescent="0.45">
      <c r="A52" s="6"/>
      <c r="B52" s="6"/>
      <c r="C52" s="6"/>
      <c r="D52" s="6"/>
      <c r="E52" s="7"/>
      <c r="F52" s="244" t="s">
        <v>37</v>
      </c>
      <c r="G52" s="244"/>
      <c r="H52" s="244"/>
      <c r="I52" s="244"/>
      <c r="J52" s="244" t="s">
        <v>38</v>
      </c>
      <c r="K52" s="244"/>
      <c r="L52" s="244"/>
    </row>
    <row r="53" spans="1:12" s="14" customFormat="1" ht="21" customHeight="1" x14ac:dyDescent="0.45">
      <c r="A53" s="8"/>
      <c r="B53" s="8"/>
      <c r="C53" s="8"/>
      <c r="D53" s="8"/>
      <c r="E53" s="9" t="s">
        <v>1</v>
      </c>
      <c r="F53" s="10" t="str">
        <f>+F7</f>
        <v>September 30, 2025</v>
      </c>
      <c r="G53" s="10"/>
      <c r="H53" s="10" t="str">
        <f>+H7</f>
        <v xml:space="preserve"> December 31, 2024</v>
      </c>
      <c r="I53" s="31"/>
      <c r="J53" s="10" t="str">
        <f>+J7</f>
        <v>September 30, 2025</v>
      </c>
      <c r="K53" s="10"/>
      <c r="L53" s="10" t="str">
        <f>+L7</f>
        <v xml:space="preserve"> December 31, 2024</v>
      </c>
    </row>
    <row r="54" spans="1:12" s="14" customFormat="1" ht="21" customHeight="1" x14ac:dyDescent="0.45">
      <c r="A54" s="1"/>
      <c r="B54" s="1"/>
      <c r="C54" s="1"/>
      <c r="D54" s="1"/>
      <c r="E54" s="11"/>
      <c r="F54" s="12" t="s">
        <v>102</v>
      </c>
      <c r="G54" s="32"/>
      <c r="H54" s="32" t="s">
        <v>104</v>
      </c>
      <c r="I54" s="3"/>
      <c r="J54" s="12" t="s">
        <v>102</v>
      </c>
      <c r="K54" s="32"/>
      <c r="L54" s="32" t="s">
        <v>104</v>
      </c>
    </row>
    <row r="55" spans="1:12" s="14" customFormat="1" ht="21" customHeight="1" x14ac:dyDescent="0.45">
      <c r="A55" s="1"/>
      <c r="B55" s="1"/>
      <c r="C55" s="1"/>
      <c r="D55" s="1"/>
      <c r="E55" s="11"/>
      <c r="F55" s="12" t="s">
        <v>103</v>
      </c>
      <c r="G55" s="12"/>
      <c r="H55" s="11"/>
      <c r="I55" s="11"/>
      <c r="J55" s="12" t="s">
        <v>103</v>
      </c>
      <c r="K55" s="12"/>
      <c r="L55" s="11"/>
    </row>
    <row r="56" spans="1:12" ht="21" customHeight="1" x14ac:dyDescent="0.45">
      <c r="A56" s="14" t="s">
        <v>12</v>
      </c>
      <c r="L56" s="22"/>
    </row>
    <row r="57" spans="1:12" ht="21" customHeight="1" x14ac:dyDescent="0.45">
      <c r="A57" s="14" t="s">
        <v>13</v>
      </c>
      <c r="H57" s="15"/>
      <c r="I57" s="15"/>
      <c r="J57" s="15"/>
      <c r="K57" s="15"/>
      <c r="L57" s="22"/>
    </row>
    <row r="58" spans="1:12" ht="21" customHeight="1" x14ac:dyDescent="0.45">
      <c r="A58" s="1" t="s">
        <v>14</v>
      </c>
      <c r="E58" s="2">
        <v>15</v>
      </c>
      <c r="F58" s="17">
        <v>933518</v>
      </c>
      <c r="G58" s="17"/>
      <c r="H58" s="16">
        <v>684314</v>
      </c>
      <c r="I58" s="18"/>
      <c r="J58" s="19">
        <v>486000</v>
      </c>
      <c r="K58" s="18"/>
      <c r="L58" s="19">
        <v>346000</v>
      </c>
    </row>
    <row r="59" spans="1:12" ht="21" customHeight="1" x14ac:dyDescent="0.45">
      <c r="A59" s="1" t="s">
        <v>112</v>
      </c>
      <c r="E59" s="2">
        <v>4.0999999999999996</v>
      </c>
      <c r="F59" s="34">
        <v>0</v>
      </c>
      <c r="G59" s="34"/>
      <c r="H59" s="16">
        <v>0</v>
      </c>
      <c r="I59" s="18"/>
      <c r="J59" s="19">
        <v>77000</v>
      </c>
      <c r="K59" s="18"/>
      <c r="L59" s="19">
        <v>43500</v>
      </c>
    </row>
    <row r="60" spans="1:12" ht="21" customHeight="1" x14ac:dyDescent="0.45">
      <c r="A60" s="1" t="s">
        <v>139</v>
      </c>
      <c r="E60" s="2" t="s">
        <v>179</v>
      </c>
      <c r="F60" s="17">
        <v>166166</v>
      </c>
      <c r="G60" s="17"/>
      <c r="H60" s="16">
        <v>322632</v>
      </c>
      <c r="I60" s="18"/>
      <c r="J60" s="19">
        <v>13905</v>
      </c>
      <c r="K60" s="18"/>
      <c r="L60" s="19">
        <v>15321</v>
      </c>
    </row>
    <row r="61" spans="1:12" ht="21" customHeight="1" x14ac:dyDescent="0.45">
      <c r="A61" s="1" t="s">
        <v>97</v>
      </c>
      <c r="F61" s="34"/>
      <c r="G61" s="34"/>
      <c r="H61" s="34"/>
      <c r="I61" s="18"/>
      <c r="J61" s="19"/>
      <c r="K61" s="18"/>
      <c r="L61" s="19"/>
    </row>
    <row r="62" spans="1:12" ht="21" customHeight="1" x14ac:dyDescent="0.45">
      <c r="B62" s="1" t="s">
        <v>15</v>
      </c>
      <c r="E62" s="2">
        <v>4.0999999999999996</v>
      </c>
      <c r="F62" s="34">
        <v>0</v>
      </c>
      <c r="G62" s="34"/>
      <c r="H62" s="34">
        <v>0</v>
      </c>
      <c r="I62" s="19"/>
      <c r="J62" s="19">
        <v>0</v>
      </c>
      <c r="K62" s="19"/>
      <c r="L62" s="19">
        <v>27000</v>
      </c>
    </row>
    <row r="63" spans="1:12" ht="21" customHeight="1" x14ac:dyDescent="0.45">
      <c r="B63" s="1" t="s">
        <v>16</v>
      </c>
      <c r="E63" s="2">
        <v>17</v>
      </c>
      <c r="F63" s="17">
        <v>201250</v>
      </c>
      <c r="G63" s="17"/>
      <c r="H63" s="16">
        <v>198300</v>
      </c>
      <c r="I63" s="18"/>
      <c r="J63" s="19">
        <v>160000</v>
      </c>
      <c r="K63" s="18"/>
      <c r="L63" s="19">
        <v>145000</v>
      </c>
    </row>
    <row r="64" spans="1:12" ht="21" customHeight="1" x14ac:dyDescent="0.45">
      <c r="B64" s="1" t="s">
        <v>113</v>
      </c>
      <c r="E64" s="2">
        <v>18</v>
      </c>
      <c r="F64" s="34">
        <v>9357</v>
      </c>
      <c r="G64" s="34"/>
      <c r="H64" s="34">
        <v>7843</v>
      </c>
      <c r="I64" s="18"/>
      <c r="J64" s="19">
        <v>548</v>
      </c>
      <c r="K64" s="18"/>
      <c r="L64" s="19">
        <v>172</v>
      </c>
    </row>
    <row r="65" spans="1:12" ht="21" customHeight="1" x14ac:dyDescent="0.45">
      <c r="A65" s="1" t="s">
        <v>121</v>
      </c>
      <c r="F65" s="34">
        <v>0</v>
      </c>
      <c r="G65" s="34"/>
      <c r="H65" s="34">
        <v>1054</v>
      </c>
      <c r="I65" s="18"/>
      <c r="J65" s="19">
        <v>0</v>
      </c>
      <c r="K65" s="18"/>
      <c r="L65" s="19">
        <v>0</v>
      </c>
    </row>
    <row r="66" spans="1:12" ht="21" customHeight="1" x14ac:dyDescent="0.45">
      <c r="A66" s="1" t="s">
        <v>17</v>
      </c>
      <c r="F66" s="34">
        <v>8569</v>
      </c>
      <c r="G66" s="34"/>
      <c r="H66" s="34">
        <v>11677</v>
      </c>
      <c r="I66" s="18"/>
      <c r="J66" s="19">
        <v>0</v>
      </c>
      <c r="K66" s="18"/>
      <c r="L66" s="19">
        <v>0</v>
      </c>
    </row>
    <row r="67" spans="1:12" ht="21" customHeight="1" x14ac:dyDescent="0.45">
      <c r="A67" s="1" t="s">
        <v>18</v>
      </c>
      <c r="F67" s="34">
        <v>88</v>
      </c>
      <c r="G67" s="34"/>
      <c r="H67" s="34">
        <v>54</v>
      </c>
      <c r="I67" s="18"/>
      <c r="J67" s="19">
        <v>61</v>
      </c>
      <c r="K67" s="18"/>
      <c r="L67" s="19">
        <v>29</v>
      </c>
    </row>
    <row r="68" spans="1:12" ht="21" customHeight="1" x14ac:dyDescent="0.45">
      <c r="A68" s="14" t="s">
        <v>19</v>
      </c>
      <c r="F68" s="20">
        <f>SUM(F58:F67)</f>
        <v>1318948</v>
      </c>
      <c r="G68" s="18"/>
      <c r="H68" s="20">
        <f>SUM(H58:H67)</f>
        <v>1225874</v>
      </c>
      <c r="I68" s="18"/>
      <c r="J68" s="20">
        <f>SUM(J58:J67)</f>
        <v>737514</v>
      </c>
      <c r="K68" s="18"/>
      <c r="L68" s="20">
        <f>SUM(L58:L67)</f>
        <v>577022</v>
      </c>
    </row>
    <row r="69" spans="1:12" ht="21" customHeight="1" x14ac:dyDescent="0.45">
      <c r="A69" s="14" t="s">
        <v>20</v>
      </c>
      <c r="H69" s="18"/>
      <c r="I69" s="18"/>
      <c r="J69" s="18"/>
      <c r="K69" s="18"/>
      <c r="L69" s="18"/>
    </row>
    <row r="70" spans="1:12" ht="21" customHeight="1" x14ac:dyDescent="0.45">
      <c r="A70" s="1" t="s">
        <v>15</v>
      </c>
      <c r="E70" s="2">
        <v>4.0999999999999996</v>
      </c>
      <c r="F70" s="34">
        <v>0</v>
      </c>
      <c r="H70" s="18">
        <v>0</v>
      </c>
      <c r="I70" s="18"/>
      <c r="J70" s="18">
        <v>23000</v>
      </c>
      <c r="K70" s="18"/>
      <c r="L70" s="18">
        <v>0</v>
      </c>
    </row>
    <row r="71" spans="1:12" ht="21" customHeight="1" x14ac:dyDescent="0.45">
      <c r="A71" s="1" t="s">
        <v>16</v>
      </c>
      <c r="E71" s="2">
        <v>17</v>
      </c>
      <c r="F71" s="19">
        <v>349715</v>
      </c>
      <c r="G71" s="23"/>
      <c r="H71" s="19">
        <v>572515</v>
      </c>
      <c r="I71" s="35"/>
      <c r="J71" s="19">
        <v>279760</v>
      </c>
      <c r="K71" s="29"/>
      <c r="L71" s="19">
        <v>403510</v>
      </c>
    </row>
    <row r="72" spans="1:12" ht="21" customHeight="1" x14ac:dyDescent="0.45">
      <c r="A72" s="1" t="s">
        <v>113</v>
      </c>
      <c r="E72" s="2">
        <v>18</v>
      </c>
      <c r="F72" s="16">
        <v>11240</v>
      </c>
      <c r="G72" s="23"/>
      <c r="H72" s="16">
        <v>12628</v>
      </c>
      <c r="I72" s="35"/>
      <c r="J72" s="19">
        <v>1270</v>
      </c>
      <c r="K72" s="29"/>
      <c r="L72" s="19">
        <v>104</v>
      </c>
    </row>
    <row r="73" spans="1:12" ht="21" customHeight="1" x14ac:dyDescent="0.45">
      <c r="A73" s="1" t="s">
        <v>88</v>
      </c>
      <c r="E73" s="2">
        <v>4.0999999999999996</v>
      </c>
      <c r="F73" s="16">
        <v>11988</v>
      </c>
      <c r="G73" s="23"/>
      <c r="H73" s="16">
        <v>11972</v>
      </c>
      <c r="I73" s="35"/>
      <c r="J73" s="19">
        <v>2898</v>
      </c>
      <c r="K73" s="29"/>
      <c r="L73" s="19">
        <v>2791</v>
      </c>
    </row>
    <row r="74" spans="1:12" ht="21" customHeight="1" x14ac:dyDescent="0.45">
      <c r="A74" s="1" t="s">
        <v>150</v>
      </c>
      <c r="E74" s="2">
        <v>19</v>
      </c>
      <c r="F74" s="16">
        <v>33460</v>
      </c>
      <c r="G74" s="23"/>
      <c r="H74" s="16">
        <v>31094</v>
      </c>
      <c r="I74" s="35"/>
      <c r="J74" s="19">
        <v>10748</v>
      </c>
      <c r="K74" s="29"/>
      <c r="L74" s="19">
        <v>9683</v>
      </c>
    </row>
    <row r="75" spans="1:12" ht="21" customHeight="1" x14ac:dyDescent="0.45">
      <c r="A75" s="1" t="s">
        <v>21</v>
      </c>
      <c r="F75" s="16">
        <v>389606</v>
      </c>
      <c r="G75" s="23"/>
      <c r="H75" s="16">
        <v>388142</v>
      </c>
      <c r="I75" s="35"/>
      <c r="J75" s="19">
        <v>69694</v>
      </c>
      <c r="K75" s="29"/>
      <c r="L75" s="19">
        <v>74937</v>
      </c>
    </row>
    <row r="76" spans="1:12" ht="21" customHeight="1" x14ac:dyDescent="0.45">
      <c r="A76" s="1" t="s">
        <v>22</v>
      </c>
      <c r="F76" s="16">
        <v>1439</v>
      </c>
      <c r="G76" s="23"/>
      <c r="H76" s="16">
        <v>1224</v>
      </c>
      <c r="I76" s="35"/>
      <c r="J76" s="19">
        <v>0</v>
      </c>
      <c r="K76" s="29"/>
      <c r="L76" s="19">
        <v>0</v>
      </c>
    </row>
    <row r="77" spans="1:12" ht="21" customHeight="1" x14ac:dyDescent="0.45">
      <c r="A77" s="14" t="s">
        <v>23</v>
      </c>
      <c r="F77" s="20">
        <f>SUM(F70:F76)</f>
        <v>797448</v>
      </c>
      <c r="G77" s="18"/>
      <c r="H77" s="20">
        <f>SUM(H70:H76)</f>
        <v>1017575</v>
      </c>
      <c r="I77" s="18"/>
      <c r="J77" s="20">
        <f>SUM(J70:J76)</f>
        <v>387370</v>
      </c>
      <c r="K77" s="18"/>
      <c r="L77" s="20">
        <f>SUM(L70:L76)</f>
        <v>491025</v>
      </c>
    </row>
    <row r="78" spans="1:12" ht="21" customHeight="1" x14ac:dyDescent="0.45">
      <c r="A78" s="14" t="s">
        <v>24</v>
      </c>
      <c r="F78" s="20">
        <f>+F68+F77</f>
        <v>2116396</v>
      </c>
      <c r="G78" s="18"/>
      <c r="H78" s="20">
        <f>+H68+H77</f>
        <v>2243449</v>
      </c>
      <c r="I78" s="18"/>
      <c r="J78" s="20">
        <f>+J68+J77</f>
        <v>1124884</v>
      </c>
      <c r="K78" s="18"/>
      <c r="L78" s="20">
        <f>+L68+L77</f>
        <v>1068047</v>
      </c>
    </row>
    <row r="79" spans="1:12" ht="21" x14ac:dyDescent="0.45">
      <c r="A79" s="163"/>
      <c r="B79" s="163"/>
      <c r="C79" s="163"/>
      <c r="D79" s="163"/>
      <c r="E79" s="164"/>
      <c r="F79" s="164"/>
      <c r="G79" s="164"/>
      <c r="H79" s="133"/>
      <c r="I79" s="133"/>
      <c r="J79" s="133"/>
      <c r="K79" s="133"/>
      <c r="L79" s="166"/>
    </row>
    <row r="80" spans="1:12" ht="21" x14ac:dyDescent="0.45">
      <c r="A80" s="163"/>
      <c r="B80" s="163"/>
      <c r="C80" s="163"/>
      <c r="D80" s="163"/>
      <c r="E80" s="164"/>
      <c r="F80" s="134"/>
      <c r="G80" s="164"/>
      <c r="H80" s="167"/>
      <c r="I80" s="133"/>
      <c r="J80" s="133"/>
      <c r="K80" s="133"/>
      <c r="L80" s="166"/>
    </row>
    <row r="81" spans="1:12" ht="21" x14ac:dyDescent="0.45">
      <c r="A81" s="163"/>
      <c r="B81" s="163"/>
      <c r="C81" s="163"/>
      <c r="D81" s="163"/>
      <c r="E81" s="164"/>
      <c r="F81" s="164"/>
      <c r="G81" s="164"/>
      <c r="H81" s="167"/>
      <c r="I81" s="133"/>
      <c r="J81" s="133"/>
      <c r="K81" s="133"/>
      <c r="L81" s="166"/>
    </row>
    <row r="82" spans="1:12" ht="21" x14ac:dyDescent="0.4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</row>
    <row r="83" spans="1:12" ht="21" x14ac:dyDescent="0.45">
      <c r="A83" s="163"/>
      <c r="B83" s="163"/>
      <c r="C83" s="163"/>
      <c r="D83" s="163"/>
      <c r="E83" s="163"/>
      <c r="F83" s="164"/>
      <c r="G83" s="164"/>
      <c r="H83" s="133"/>
      <c r="I83" s="133"/>
      <c r="J83" s="133"/>
      <c r="K83" s="133"/>
      <c r="L83" s="133"/>
    </row>
    <row r="84" spans="1:12" ht="21" x14ac:dyDescent="0.45">
      <c r="A84" s="163"/>
      <c r="B84" s="163"/>
      <c r="C84" s="163"/>
      <c r="D84" s="163"/>
      <c r="E84" s="163"/>
      <c r="F84" s="164"/>
      <c r="G84" s="164"/>
      <c r="H84" s="133"/>
      <c r="I84" s="133"/>
      <c r="J84" s="133"/>
      <c r="K84" s="133"/>
      <c r="L84" s="133"/>
    </row>
    <row r="85" spans="1:12" ht="21.6" customHeight="1" x14ac:dyDescent="0.45">
      <c r="A85" s="163"/>
      <c r="B85" s="163"/>
      <c r="C85" s="163"/>
      <c r="D85" s="163"/>
      <c r="E85" s="163"/>
      <c r="F85" s="164"/>
      <c r="G85" s="164"/>
      <c r="H85" s="133"/>
      <c r="I85" s="133"/>
      <c r="J85" s="133"/>
      <c r="K85" s="133"/>
      <c r="L85" s="133"/>
    </row>
    <row r="86" spans="1:12" ht="21.6" customHeight="1" x14ac:dyDescent="0.45">
      <c r="A86" s="163"/>
      <c r="B86" s="163"/>
      <c r="C86" s="163"/>
      <c r="D86" s="163"/>
      <c r="E86" s="163"/>
      <c r="F86" s="164"/>
      <c r="G86" s="164"/>
      <c r="H86" s="133"/>
      <c r="I86" s="133"/>
      <c r="J86" s="133"/>
      <c r="K86" s="133"/>
      <c r="L86" s="133"/>
    </row>
    <row r="87" spans="1:12" ht="21.6" customHeight="1" x14ac:dyDescent="0.45">
      <c r="A87" s="163"/>
      <c r="B87" s="163"/>
      <c r="C87" s="163"/>
      <c r="D87" s="163"/>
      <c r="E87" s="163"/>
      <c r="F87" s="164"/>
      <c r="G87" s="164"/>
      <c r="H87" s="133"/>
      <c r="I87" s="133"/>
      <c r="J87" s="133"/>
      <c r="K87" s="133"/>
      <c r="L87" s="133"/>
    </row>
    <row r="88" spans="1:12" ht="21.6" customHeight="1" x14ac:dyDescent="0.45">
      <c r="A88" s="163"/>
      <c r="B88" s="163"/>
      <c r="C88" s="163"/>
      <c r="D88" s="163"/>
      <c r="E88" s="163"/>
      <c r="F88" s="164"/>
      <c r="G88" s="164"/>
      <c r="H88" s="133"/>
      <c r="I88" s="133"/>
      <c r="J88" s="133"/>
      <c r="K88" s="133"/>
      <c r="L88" s="133"/>
    </row>
    <row r="89" spans="1:12" ht="21.6" customHeight="1" x14ac:dyDescent="0.45">
      <c r="A89" s="163"/>
      <c r="B89" s="163"/>
      <c r="C89" s="163"/>
      <c r="D89" s="163"/>
      <c r="E89" s="163"/>
      <c r="F89" s="164"/>
      <c r="G89" s="164"/>
      <c r="H89" s="133"/>
      <c r="I89" s="133"/>
      <c r="J89" s="133"/>
      <c r="K89" s="133"/>
      <c r="L89" s="133"/>
    </row>
    <row r="90" spans="1:12" ht="21.6" customHeight="1" x14ac:dyDescent="0.45">
      <c r="A90" s="163"/>
      <c r="B90" s="163"/>
      <c r="C90" s="163"/>
      <c r="D90" s="163"/>
      <c r="E90" s="163"/>
      <c r="F90" s="164"/>
      <c r="G90" s="164"/>
      <c r="H90" s="133"/>
      <c r="I90" s="133"/>
      <c r="J90" s="133"/>
      <c r="K90" s="133"/>
      <c r="L90" s="133"/>
    </row>
    <row r="91" spans="1:12" ht="21.6" customHeight="1" x14ac:dyDescent="0.45">
      <c r="A91" s="163"/>
      <c r="B91" s="163"/>
      <c r="C91" s="163"/>
      <c r="D91" s="163"/>
      <c r="E91" s="163"/>
      <c r="F91" s="164"/>
      <c r="G91" s="164"/>
      <c r="H91" s="133"/>
      <c r="I91" s="133"/>
      <c r="J91" s="133"/>
      <c r="K91" s="133"/>
      <c r="L91" s="133"/>
    </row>
    <row r="92" spans="1:12" ht="9" customHeight="1" x14ac:dyDescent="0.45">
      <c r="A92" s="163"/>
      <c r="B92" s="163"/>
      <c r="C92" s="163"/>
      <c r="D92" s="163"/>
      <c r="E92" s="163"/>
      <c r="F92" s="164"/>
      <c r="G92" s="164"/>
      <c r="H92" s="133"/>
      <c r="I92" s="133"/>
      <c r="J92" s="133"/>
      <c r="K92" s="133"/>
      <c r="L92" s="133"/>
    </row>
    <row r="93" spans="1:12" ht="21" x14ac:dyDescent="0.45">
      <c r="A93" s="1" t="s">
        <v>11</v>
      </c>
      <c r="H93" s="22"/>
    </row>
    <row r="94" spans="1:12" ht="21" x14ac:dyDescent="0.45">
      <c r="L94" s="1">
        <v>4</v>
      </c>
    </row>
    <row r="95" spans="1:12" ht="21" customHeight="1" x14ac:dyDescent="0.45">
      <c r="A95" s="245" t="str">
        <f>+A48</f>
        <v>TSTE PUBLIC COMPANY LIMITED AND ITS SUBSIDIARY COMPANIES</v>
      </c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</row>
    <row r="96" spans="1:12" ht="21" customHeight="1" x14ac:dyDescent="0.45">
      <c r="A96" s="245" t="str">
        <f>+A49</f>
        <v>STATEMENTS OF FINANCIAL POSITION</v>
      </c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</row>
    <row r="97" spans="1:12" ht="21" customHeight="1" x14ac:dyDescent="0.45">
      <c r="A97" s="245" t="str">
        <f>+A50</f>
        <v>As at September 30, 2025</v>
      </c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</row>
    <row r="98" spans="1:12" s="14" customFormat="1" ht="21" customHeight="1" x14ac:dyDescent="0.45">
      <c r="A98" s="3"/>
      <c r="B98" s="3"/>
      <c r="C98" s="3"/>
      <c r="D98" s="3"/>
      <c r="E98" s="2"/>
      <c r="F98" s="2"/>
      <c r="G98" s="2"/>
      <c r="H98" s="4"/>
      <c r="I98" s="4"/>
      <c r="J98" s="4"/>
      <c r="K98" s="4"/>
      <c r="L98" s="13" t="str">
        <f>L51</f>
        <v>(Unit : Thousand Baht)</v>
      </c>
    </row>
    <row r="99" spans="1:12" s="14" customFormat="1" ht="21" customHeight="1" x14ac:dyDescent="0.45">
      <c r="A99" s="6"/>
      <c r="B99" s="6"/>
      <c r="C99" s="6"/>
      <c r="D99" s="6"/>
      <c r="E99" s="7"/>
      <c r="F99" s="244" t="s">
        <v>37</v>
      </c>
      <c r="G99" s="244"/>
      <c r="H99" s="244"/>
      <c r="I99" s="244"/>
      <c r="J99" s="244" t="s">
        <v>38</v>
      </c>
      <c r="K99" s="244"/>
      <c r="L99" s="244"/>
    </row>
    <row r="100" spans="1:12" s="14" customFormat="1" ht="21" customHeight="1" x14ac:dyDescent="0.45">
      <c r="A100" s="8"/>
      <c r="B100" s="8"/>
      <c r="C100" s="8"/>
      <c r="D100" s="8"/>
      <c r="E100" s="9"/>
      <c r="F100" s="10" t="str">
        <f>+F53</f>
        <v>September 30, 2025</v>
      </c>
      <c r="G100" s="10"/>
      <c r="H100" s="10" t="str">
        <f>+H53</f>
        <v xml:space="preserve"> December 31, 2024</v>
      </c>
      <c r="I100" s="31"/>
      <c r="J100" s="10" t="str">
        <f>+J53</f>
        <v>September 30, 2025</v>
      </c>
      <c r="K100" s="10"/>
      <c r="L100" s="10" t="str">
        <f>+L53</f>
        <v xml:space="preserve"> December 31, 2024</v>
      </c>
    </row>
    <row r="101" spans="1:12" s="14" customFormat="1" ht="21" customHeight="1" x14ac:dyDescent="0.45">
      <c r="A101" s="1"/>
      <c r="B101" s="1"/>
      <c r="C101" s="1"/>
      <c r="D101" s="1"/>
      <c r="E101" s="11"/>
      <c r="F101" s="12" t="s">
        <v>102</v>
      </c>
      <c r="G101" s="32"/>
      <c r="H101" s="32" t="s">
        <v>104</v>
      </c>
      <c r="I101" s="3"/>
      <c r="J101" s="12" t="s">
        <v>102</v>
      </c>
      <c r="K101" s="32"/>
      <c r="L101" s="32" t="s">
        <v>104</v>
      </c>
    </row>
    <row r="102" spans="1:12" s="14" customFormat="1" ht="21" customHeight="1" x14ac:dyDescent="0.45">
      <c r="A102" s="1"/>
      <c r="B102" s="1"/>
      <c r="C102" s="1"/>
      <c r="D102" s="1"/>
      <c r="E102" s="11"/>
      <c r="F102" s="12" t="s">
        <v>103</v>
      </c>
      <c r="G102" s="12"/>
      <c r="H102" s="11"/>
      <c r="I102" s="11"/>
      <c r="J102" s="12" t="s">
        <v>103</v>
      </c>
      <c r="K102" s="12"/>
      <c r="L102" s="11"/>
    </row>
    <row r="103" spans="1:12" ht="21" customHeight="1" x14ac:dyDescent="0.45">
      <c r="A103" s="14" t="s">
        <v>25</v>
      </c>
      <c r="D103" s="14"/>
      <c r="L103" s="22"/>
    </row>
    <row r="104" spans="1:12" ht="21" customHeight="1" x14ac:dyDescent="0.45">
      <c r="A104" s="1" t="s">
        <v>26</v>
      </c>
    </row>
    <row r="105" spans="1:12" ht="21" customHeight="1" x14ac:dyDescent="0.45">
      <c r="B105" s="1" t="s">
        <v>27</v>
      </c>
      <c r="L105" s="37"/>
    </row>
    <row r="106" spans="1:12" ht="21" customHeight="1" x14ac:dyDescent="0.45">
      <c r="C106" s="21" t="s">
        <v>82</v>
      </c>
      <c r="F106" s="38">
        <v>191664</v>
      </c>
      <c r="G106" s="18"/>
      <c r="H106" s="39">
        <v>191664</v>
      </c>
      <c r="I106" s="18"/>
      <c r="J106" s="38">
        <v>191664</v>
      </c>
      <c r="K106" s="18"/>
      <c r="L106" s="39">
        <v>191664</v>
      </c>
    </row>
    <row r="107" spans="1:12" ht="21" customHeight="1" x14ac:dyDescent="0.45">
      <c r="B107" s="1" t="s">
        <v>28</v>
      </c>
      <c r="F107" s="36"/>
      <c r="G107" s="36"/>
      <c r="H107" s="36"/>
      <c r="I107" s="18"/>
      <c r="J107" s="18"/>
      <c r="K107" s="18"/>
      <c r="L107" s="18"/>
    </row>
    <row r="108" spans="1:12" ht="21" customHeight="1" x14ac:dyDescent="0.45">
      <c r="C108" s="21" t="s">
        <v>83</v>
      </c>
      <c r="F108" s="18">
        <f>+'9'!C26</f>
        <v>191664</v>
      </c>
      <c r="G108" s="18"/>
      <c r="H108" s="18">
        <v>191664</v>
      </c>
      <c r="I108" s="18"/>
      <c r="J108" s="18">
        <f>+'10'!C22</f>
        <v>191664</v>
      </c>
      <c r="K108" s="18"/>
      <c r="L108" s="18">
        <v>191664</v>
      </c>
    </row>
    <row r="109" spans="1:12" ht="21" customHeight="1" x14ac:dyDescent="0.45">
      <c r="A109" s="1" t="s">
        <v>84</v>
      </c>
      <c r="F109" s="18">
        <f>+'9'!D26</f>
        <v>17424</v>
      </c>
      <c r="G109" s="18"/>
      <c r="H109" s="18">
        <f>+'9'!D17</f>
        <v>17424</v>
      </c>
      <c r="I109" s="18"/>
      <c r="J109" s="18">
        <f>+'10'!D22</f>
        <v>17424</v>
      </c>
      <c r="K109" s="18"/>
      <c r="L109" s="18">
        <f>+'10'!D15</f>
        <v>17424</v>
      </c>
    </row>
    <row r="110" spans="1:12" ht="21" customHeight="1" x14ac:dyDescent="0.45">
      <c r="A110" s="1" t="s">
        <v>175</v>
      </c>
      <c r="F110" s="19"/>
      <c r="G110" s="19"/>
      <c r="H110" s="19"/>
      <c r="I110" s="19"/>
      <c r="J110" s="19"/>
      <c r="K110" s="19"/>
      <c r="L110" s="19"/>
    </row>
    <row r="111" spans="1:12" ht="21" customHeight="1" x14ac:dyDescent="0.45">
      <c r="B111" s="1" t="s">
        <v>176</v>
      </c>
      <c r="F111" s="19">
        <f>+'9'!F26</f>
        <v>87623</v>
      </c>
      <c r="G111" s="19"/>
      <c r="H111" s="19">
        <f>+'9'!F17</f>
        <v>87623</v>
      </c>
      <c r="I111" s="19"/>
      <c r="J111" s="19">
        <v>0</v>
      </c>
      <c r="K111" s="19"/>
      <c r="L111" s="19">
        <v>0</v>
      </c>
    </row>
    <row r="112" spans="1:12" ht="21" customHeight="1" x14ac:dyDescent="0.45">
      <c r="A112" s="1" t="s">
        <v>29</v>
      </c>
      <c r="H112" s="2"/>
      <c r="I112" s="19"/>
      <c r="J112" s="19"/>
      <c r="K112" s="19"/>
      <c r="L112" s="19"/>
    </row>
    <row r="113" spans="1:16" ht="21" customHeight="1" x14ac:dyDescent="0.45">
      <c r="B113" s="1" t="s">
        <v>30</v>
      </c>
      <c r="H113" s="2"/>
      <c r="I113" s="19"/>
      <c r="J113" s="19"/>
      <c r="K113" s="19"/>
      <c r="L113" s="19"/>
    </row>
    <row r="114" spans="1:16" ht="21" customHeight="1" x14ac:dyDescent="0.45">
      <c r="C114" s="21" t="s">
        <v>31</v>
      </c>
      <c r="F114" s="16">
        <f>+'9'!H26</f>
        <v>19200</v>
      </c>
      <c r="G114" s="16"/>
      <c r="H114" s="16">
        <f>+'9'!H17</f>
        <v>19200</v>
      </c>
      <c r="I114" s="19"/>
      <c r="J114" s="16">
        <f>+'10'!F22</f>
        <v>19200</v>
      </c>
      <c r="K114" s="19"/>
      <c r="L114" s="19">
        <f>+'10'!F15</f>
        <v>19200</v>
      </c>
    </row>
    <row r="115" spans="1:16" ht="21" customHeight="1" x14ac:dyDescent="0.45">
      <c r="B115" s="1" t="s">
        <v>32</v>
      </c>
      <c r="F115" s="16">
        <f>+'9'!I26</f>
        <v>1810705</v>
      </c>
      <c r="G115" s="16"/>
      <c r="H115" s="16">
        <v>1722674</v>
      </c>
      <c r="I115" s="19"/>
      <c r="J115" s="19">
        <f>+'10'!G22</f>
        <v>1810705</v>
      </c>
      <c r="K115" s="19"/>
      <c r="L115" s="19">
        <v>1722674</v>
      </c>
    </row>
    <row r="116" spans="1:16" ht="21" customHeight="1" x14ac:dyDescent="0.45">
      <c r="A116" s="1" t="s">
        <v>33</v>
      </c>
      <c r="F116" s="236">
        <f>+'9'!K26</f>
        <v>1474466</v>
      </c>
      <c r="G116" s="19"/>
      <c r="H116" s="236">
        <v>1474466</v>
      </c>
      <c r="I116" s="19"/>
      <c r="J116" s="125">
        <f>+'10'!I22</f>
        <v>262389</v>
      </c>
      <c r="K116" s="84"/>
      <c r="L116" s="125">
        <v>262389</v>
      </c>
    </row>
    <row r="117" spans="1:16" ht="21" customHeight="1" x14ac:dyDescent="0.45">
      <c r="A117" s="1" t="s">
        <v>34</v>
      </c>
      <c r="F117" s="19">
        <f>SUM(F108:F116)</f>
        <v>3601082</v>
      </c>
      <c r="G117" s="19"/>
      <c r="H117" s="19">
        <f>SUM(H108:H116)</f>
        <v>3513051</v>
      </c>
      <c r="I117" s="19"/>
      <c r="J117" s="25">
        <f>SUM(J108:J116)</f>
        <v>2301382</v>
      </c>
      <c r="K117" s="25"/>
      <c r="L117" s="25">
        <f>SUM(L108:L116)</f>
        <v>2213351</v>
      </c>
      <c r="M117" s="15"/>
    </row>
    <row r="118" spans="1:16" ht="21" customHeight="1" x14ac:dyDescent="0.45">
      <c r="A118" s="1" t="s">
        <v>90</v>
      </c>
      <c r="E118" s="34"/>
      <c r="F118" s="237">
        <f>+'9'!N26</f>
        <v>338540</v>
      </c>
      <c r="G118" s="238"/>
      <c r="H118" s="141">
        <v>334680</v>
      </c>
      <c r="I118" s="25"/>
      <c r="J118" s="239">
        <v>0</v>
      </c>
      <c r="K118" s="19"/>
      <c r="L118" s="236">
        <v>0</v>
      </c>
    </row>
    <row r="119" spans="1:16" ht="21" customHeight="1" x14ac:dyDescent="0.45">
      <c r="A119" s="14" t="s">
        <v>35</v>
      </c>
      <c r="F119" s="25">
        <f>SUM(F117:F118)</f>
        <v>3939622</v>
      </c>
      <c r="G119" s="25"/>
      <c r="H119" s="25">
        <f>SUM(H117:H118)</f>
        <v>3847731</v>
      </c>
      <c r="I119" s="25"/>
      <c r="J119" s="25">
        <f>SUM(J117:J118)</f>
        <v>2301382</v>
      </c>
      <c r="K119" s="25"/>
      <c r="L119" s="25">
        <f>SUM(L117:L118)</f>
        <v>2213351</v>
      </c>
    </row>
    <row r="120" spans="1:16" ht="21" customHeight="1" thickBot="1" x14ac:dyDescent="0.5">
      <c r="A120" s="14" t="s">
        <v>128</v>
      </c>
      <c r="F120" s="137">
        <f>+F78+F119</f>
        <v>6056018</v>
      </c>
      <c r="G120" s="25"/>
      <c r="H120" s="137">
        <f>+H78+H119</f>
        <v>6091180</v>
      </c>
      <c r="I120" s="25"/>
      <c r="J120" s="137">
        <f>+J78+J117+J118</f>
        <v>3426266</v>
      </c>
      <c r="K120" s="25"/>
      <c r="L120" s="137">
        <f>+L78+L117+L118</f>
        <v>3281398</v>
      </c>
      <c r="M120" s="15"/>
      <c r="N120" s="15"/>
      <c r="O120" s="15"/>
      <c r="P120" s="15"/>
    </row>
    <row r="121" spans="1:16" ht="24" customHeight="1" thickTop="1" x14ac:dyDescent="0.45">
      <c r="A121" s="163"/>
      <c r="B121" s="163"/>
      <c r="C121" s="163"/>
      <c r="D121" s="163"/>
      <c r="E121" s="164"/>
      <c r="F121" s="168"/>
      <c r="G121" s="168"/>
      <c r="H121" s="133"/>
      <c r="I121" s="133"/>
      <c r="J121" s="168"/>
      <c r="K121" s="168"/>
      <c r="L121" s="133"/>
    </row>
    <row r="122" spans="1:16" ht="21" x14ac:dyDescent="0.45">
      <c r="A122" s="163"/>
      <c r="B122" s="163"/>
      <c r="C122" s="163"/>
      <c r="D122" s="163"/>
      <c r="E122" s="163"/>
      <c r="F122" s="134"/>
      <c r="G122" s="134"/>
      <c r="H122" s="134"/>
      <c r="I122" s="134"/>
      <c r="J122" s="134"/>
      <c r="K122" s="134"/>
      <c r="L122" s="134"/>
    </row>
    <row r="123" spans="1:16" ht="21" x14ac:dyDescent="0.45">
      <c r="A123" s="163"/>
      <c r="B123" s="163"/>
      <c r="C123" s="163"/>
      <c r="D123" s="163"/>
      <c r="E123" s="163"/>
      <c r="F123" s="164"/>
      <c r="G123" s="164"/>
      <c r="H123" s="133"/>
      <c r="I123" s="133"/>
      <c r="J123" s="133"/>
      <c r="K123" s="133"/>
      <c r="L123" s="133"/>
    </row>
    <row r="124" spans="1:16" ht="21" x14ac:dyDescent="0.45">
      <c r="A124" s="163"/>
      <c r="B124" s="163"/>
      <c r="C124" s="163"/>
      <c r="D124" s="163"/>
      <c r="E124" s="163"/>
      <c r="F124" s="164"/>
      <c r="G124" s="164"/>
      <c r="H124" s="133"/>
      <c r="I124" s="133"/>
      <c r="J124" s="133"/>
      <c r="K124" s="133"/>
      <c r="L124" s="133"/>
    </row>
    <row r="125" spans="1:16" ht="21" x14ac:dyDescent="0.45">
      <c r="A125" s="163"/>
      <c r="B125" s="163"/>
      <c r="C125" s="163"/>
      <c r="D125" s="163"/>
      <c r="E125" s="163"/>
      <c r="F125" s="164"/>
      <c r="G125" s="164"/>
      <c r="H125" s="133"/>
      <c r="I125" s="133"/>
      <c r="J125" s="133"/>
      <c r="K125" s="133"/>
      <c r="L125" s="133"/>
    </row>
    <row r="126" spans="1:16" ht="21" x14ac:dyDescent="0.45">
      <c r="A126" s="163"/>
      <c r="B126" s="163"/>
      <c r="C126" s="163"/>
      <c r="D126" s="163"/>
      <c r="E126" s="163"/>
      <c r="F126" s="164"/>
      <c r="G126" s="164"/>
      <c r="H126" s="133"/>
      <c r="I126" s="133"/>
      <c r="J126" s="133"/>
      <c r="K126" s="133"/>
      <c r="L126" s="133"/>
    </row>
    <row r="127" spans="1:16" ht="21" x14ac:dyDescent="0.45">
      <c r="A127" s="163"/>
      <c r="B127" s="163"/>
      <c r="C127" s="163"/>
      <c r="D127" s="163"/>
      <c r="E127" s="163"/>
      <c r="F127" s="164"/>
      <c r="G127" s="164"/>
      <c r="H127" s="133"/>
      <c r="I127" s="133"/>
      <c r="J127" s="133"/>
      <c r="K127" s="133"/>
      <c r="L127" s="133"/>
    </row>
    <row r="128" spans="1:16" ht="21" x14ac:dyDescent="0.45">
      <c r="A128" s="163"/>
      <c r="B128" s="163"/>
      <c r="C128" s="163"/>
      <c r="D128" s="163"/>
      <c r="E128" s="163"/>
      <c r="F128" s="164"/>
      <c r="G128" s="164"/>
      <c r="H128" s="133"/>
      <c r="I128" s="133"/>
      <c r="J128" s="133"/>
      <c r="K128" s="133"/>
      <c r="L128" s="133"/>
    </row>
    <row r="129" spans="1:12" ht="21" x14ac:dyDescent="0.45">
      <c r="A129" s="163"/>
      <c r="B129" s="163"/>
      <c r="C129" s="163"/>
      <c r="D129" s="163"/>
      <c r="E129" s="163"/>
      <c r="F129" s="164"/>
      <c r="G129" s="164"/>
      <c r="H129" s="133"/>
      <c r="I129" s="133"/>
      <c r="J129" s="133"/>
      <c r="K129" s="133"/>
      <c r="L129" s="133"/>
    </row>
    <row r="130" spans="1:12" ht="21" x14ac:dyDescent="0.45">
      <c r="A130" s="163"/>
      <c r="B130" s="163"/>
      <c r="C130" s="163"/>
      <c r="D130" s="163"/>
      <c r="E130" s="163"/>
      <c r="F130" s="164"/>
      <c r="G130" s="164"/>
      <c r="H130" s="133"/>
      <c r="I130" s="133"/>
      <c r="J130" s="133"/>
      <c r="K130" s="133"/>
      <c r="L130" s="133"/>
    </row>
    <row r="131" spans="1:12" ht="21" x14ac:dyDescent="0.45">
      <c r="A131" s="163"/>
      <c r="B131" s="163"/>
      <c r="C131" s="163"/>
      <c r="D131" s="163"/>
      <c r="E131" s="163"/>
      <c r="F131" s="164"/>
      <c r="G131" s="164"/>
      <c r="H131" s="133"/>
      <c r="I131" s="133"/>
      <c r="J131" s="133"/>
      <c r="K131" s="133"/>
      <c r="L131" s="133"/>
    </row>
    <row r="132" spans="1:12" ht="21" x14ac:dyDescent="0.45">
      <c r="A132" s="163"/>
      <c r="B132" s="163"/>
      <c r="C132" s="163"/>
      <c r="D132" s="163"/>
      <c r="E132" s="163"/>
      <c r="F132" s="164"/>
      <c r="G132" s="164"/>
      <c r="H132" s="133"/>
      <c r="I132" s="133"/>
      <c r="J132" s="133"/>
      <c r="K132" s="133"/>
      <c r="L132" s="133"/>
    </row>
    <row r="133" spans="1:12" ht="21" x14ac:dyDescent="0.45">
      <c r="A133" s="163"/>
      <c r="B133" s="163"/>
      <c r="C133" s="163"/>
      <c r="D133" s="163"/>
      <c r="E133" s="163"/>
      <c r="F133" s="164"/>
      <c r="G133" s="164"/>
      <c r="H133" s="133"/>
      <c r="I133" s="133"/>
      <c r="J133" s="133"/>
      <c r="K133" s="133"/>
      <c r="L133" s="133"/>
    </row>
    <row r="134" spans="1:12" ht="21" x14ac:dyDescent="0.45">
      <c r="A134" s="163"/>
      <c r="B134" s="163"/>
      <c r="C134" s="163"/>
      <c r="D134" s="163"/>
      <c r="E134" s="163"/>
      <c r="F134" s="164"/>
      <c r="G134" s="164"/>
      <c r="H134" s="133"/>
      <c r="I134" s="133"/>
      <c r="J134" s="133"/>
      <c r="K134" s="133"/>
      <c r="L134" s="133"/>
    </row>
    <row r="135" spans="1:12" ht="21" x14ac:dyDescent="0.45">
      <c r="A135" s="163"/>
      <c r="B135" s="163"/>
      <c r="C135" s="163"/>
      <c r="D135" s="163"/>
      <c r="E135" s="163"/>
      <c r="F135" s="164"/>
      <c r="G135" s="164"/>
      <c r="H135" s="133"/>
      <c r="I135" s="133"/>
      <c r="J135" s="133"/>
      <c r="K135" s="133"/>
      <c r="L135" s="133"/>
    </row>
    <row r="136" spans="1:12" ht="21" x14ac:dyDescent="0.45">
      <c r="A136" s="163"/>
      <c r="B136" s="163"/>
      <c r="C136" s="163"/>
      <c r="D136" s="163"/>
      <c r="E136" s="163"/>
      <c r="F136" s="164"/>
      <c r="G136" s="164"/>
      <c r="H136" s="133"/>
      <c r="I136" s="133"/>
      <c r="J136" s="133"/>
      <c r="K136" s="133"/>
      <c r="L136" s="133"/>
    </row>
    <row r="137" spans="1:12" ht="21" x14ac:dyDescent="0.45">
      <c r="A137" s="163"/>
      <c r="B137" s="163"/>
      <c r="C137" s="163"/>
      <c r="D137" s="163"/>
      <c r="E137" s="163"/>
      <c r="F137" s="164"/>
      <c r="G137" s="164"/>
      <c r="H137" s="133"/>
      <c r="I137" s="133"/>
      <c r="J137" s="133"/>
      <c r="K137" s="133"/>
      <c r="L137" s="133"/>
    </row>
    <row r="138" spans="1:12" ht="21" x14ac:dyDescent="0.45">
      <c r="A138" s="163"/>
      <c r="B138" s="163"/>
      <c r="C138" s="163"/>
      <c r="D138" s="163"/>
      <c r="E138" s="163"/>
      <c r="F138" s="164"/>
      <c r="G138" s="164"/>
      <c r="H138" s="133"/>
      <c r="I138" s="133"/>
      <c r="J138" s="133"/>
      <c r="K138" s="133"/>
      <c r="L138" s="133"/>
    </row>
    <row r="139" spans="1:12" ht="9" customHeight="1" x14ac:dyDescent="0.45">
      <c r="A139" s="163"/>
      <c r="B139" s="163"/>
      <c r="C139" s="163"/>
      <c r="D139" s="163"/>
      <c r="E139" s="163"/>
      <c r="F139" s="164"/>
      <c r="G139" s="164"/>
      <c r="H139" s="133"/>
      <c r="I139" s="133"/>
      <c r="J139" s="133"/>
      <c r="K139" s="133"/>
      <c r="L139" s="133"/>
    </row>
    <row r="140" spans="1:12" ht="21" x14ac:dyDescent="0.45">
      <c r="A140" s="1" t="s">
        <v>11</v>
      </c>
      <c r="H140" s="22"/>
    </row>
    <row r="141" spans="1:12" ht="24" customHeight="1" x14ac:dyDescent="0.45">
      <c r="F141" s="17"/>
      <c r="G141" s="17"/>
      <c r="H141" s="18"/>
      <c r="I141" s="18"/>
      <c r="J141" s="18"/>
      <c r="K141" s="18"/>
      <c r="L141" s="18"/>
    </row>
  </sheetData>
  <mergeCells count="16">
    <mergeCell ref="A10:D10"/>
    <mergeCell ref="A48:L48"/>
    <mergeCell ref="A49:L49"/>
    <mergeCell ref="A50:L50"/>
    <mergeCell ref="J52:L52"/>
    <mergeCell ref="F52:I52"/>
    <mergeCell ref="J6:L6"/>
    <mergeCell ref="F6:I6"/>
    <mergeCell ref="A2:L2"/>
    <mergeCell ref="A3:L3"/>
    <mergeCell ref="A4:L4"/>
    <mergeCell ref="J99:L99"/>
    <mergeCell ref="F99:I99"/>
    <mergeCell ref="A97:L97"/>
    <mergeCell ref="A96:L96"/>
    <mergeCell ref="A95:L95"/>
  </mergeCells>
  <phoneticPr fontId="0" type="noConversion"/>
  <pageMargins left="0.90551181102362199" right="0.31496062992126" top="0.511811023622047" bottom="0.59055118110236204" header="0.118110236220472" footer="0.118110236220472"/>
  <pageSetup paperSize="9" scale="83" fitToWidth="0" fitToHeight="0" orientation="portrait" r:id="rId1"/>
  <headerFooter alignWithMargins="0"/>
  <rowBreaks count="2" manualBreakCount="2">
    <brk id="46" max="15" man="1"/>
    <brk id="9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2"/>
  <sheetViews>
    <sheetView zoomScaleNormal="100" zoomScaleSheetLayoutView="70" workbookViewId="0"/>
  </sheetViews>
  <sheetFormatPr defaultColWidth="20.140625" defaultRowHeight="21.75" x14ac:dyDescent="0.5"/>
  <cols>
    <col min="1" max="3" width="2.85546875" style="1" customWidth="1"/>
    <col min="4" max="4" width="51.42578125" style="1" customWidth="1"/>
    <col min="5" max="5" width="7" style="1" customWidth="1"/>
    <col min="6" max="6" width="12.7109375" style="1" customWidth="1"/>
    <col min="7" max="7" width="0.85546875" style="1" customWidth="1"/>
    <col min="8" max="8" width="12.7109375" style="1" customWidth="1"/>
    <col min="9" max="9" width="0.85546875" style="1" customWidth="1"/>
    <col min="10" max="10" width="12.7109375" style="1" customWidth="1"/>
    <col min="11" max="11" width="0.85546875" style="1" customWidth="1"/>
    <col min="12" max="12" width="12.7109375" style="1" customWidth="1"/>
    <col min="13" max="21" width="20.140625" style="42"/>
    <col min="22" max="16384" width="20.140625" style="1"/>
  </cols>
  <sheetData>
    <row r="1" spans="1:21" x14ac:dyDescent="0.5">
      <c r="L1" s="1">
        <v>5</v>
      </c>
    </row>
    <row r="2" spans="1:21" x14ac:dyDescent="0.5">
      <c r="A2" s="245" t="s">
        <v>137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21" x14ac:dyDescent="0.5">
      <c r="A3" s="245" t="s">
        <v>36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21" x14ac:dyDescent="0.5">
      <c r="A4" s="245" t="s">
        <v>195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</row>
    <row r="5" spans="1:21" s="14" customFormat="1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 t="s">
        <v>98</v>
      </c>
      <c r="M5" s="42"/>
      <c r="N5" s="42"/>
      <c r="O5" s="42"/>
      <c r="P5" s="42"/>
      <c r="Q5" s="42"/>
      <c r="R5" s="42"/>
      <c r="S5" s="42"/>
      <c r="T5" s="42"/>
      <c r="U5" s="42"/>
    </row>
    <row r="6" spans="1:21" s="14" customFormat="1" x14ac:dyDescent="0.5">
      <c r="A6" s="46"/>
      <c r="B6" s="46"/>
      <c r="C6" s="46"/>
      <c r="D6" s="46"/>
      <c r="E6" s="7"/>
      <c r="F6" s="244" t="s">
        <v>37</v>
      </c>
      <c r="G6" s="244"/>
      <c r="H6" s="244"/>
      <c r="I6" s="7"/>
      <c r="J6" s="244" t="s">
        <v>38</v>
      </c>
      <c r="K6" s="244"/>
      <c r="L6" s="244"/>
      <c r="M6" s="42"/>
      <c r="N6" s="42"/>
      <c r="O6" s="42"/>
      <c r="P6" s="42"/>
      <c r="Q6" s="42"/>
      <c r="R6" s="42"/>
      <c r="S6" s="42"/>
      <c r="T6" s="42"/>
      <c r="U6" s="42"/>
    </row>
    <row r="7" spans="1:21" s="14" customFormat="1" x14ac:dyDescent="0.5">
      <c r="A7" s="47"/>
      <c r="B7" s="47"/>
      <c r="C7" s="47"/>
      <c r="D7" s="47"/>
      <c r="E7" s="9"/>
      <c r="F7" s="9">
        <v>2025</v>
      </c>
      <c r="G7" s="9"/>
      <c r="H7" s="48" t="s">
        <v>177</v>
      </c>
      <c r="I7" s="9"/>
      <c r="J7" s="9">
        <v>2025</v>
      </c>
      <c r="K7" s="9"/>
      <c r="L7" s="48" t="s">
        <v>177</v>
      </c>
      <c r="M7" s="42"/>
      <c r="N7" s="42"/>
      <c r="O7" s="42"/>
      <c r="P7" s="42"/>
      <c r="Q7" s="42"/>
      <c r="R7" s="42"/>
      <c r="S7" s="42"/>
      <c r="T7" s="42"/>
      <c r="U7" s="42"/>
    </row>
    <row r="8" spans="1:21" s="14" customFormat="1" x14ac:dyDescent="0.5">
      <c r="E8" s="11"/>
      <c r="F8" s="11"/>
      <c r="G8" s="11"/>
      <c r="H8" s="11"/>
      <c r="I8" s="11"/>
      <c r="J8" s="11"/>
      <c r="K8" s="11"/>
      <c r="L8" s="11"/>
      <c r="M8" s="42"/>
      <c r="N8" s="42"/>
      <c r="O8" s="42"/>
      <c r="P8" s="42"/>
      <c r="Q8" s="42"/>
      <c r="R8" s="42"/>
      <c r="S8" s="42"/>
      <c r="T8" s="42"/>
      <c r="U8" s="42"/>
    </row>
    <row r="9" spans="1:21" x14ac:dyDescent="0.5">
      <c r="A9" s="14" t="s">
        <v>39</v>
      </c>
      <c r="F9" s="49"/>
      <c r="G9" s="49"/>
      <c r="H9" s="49"/>
      <c r="I9" s="49"/>
      <c r="J9" s="49"/>
      <c r="K9" s="49"/>
      <c r="L9" s="49"/>
    </row>
    <row r="10" spans="1:21" x14ac:dyDescent="0.5">
      <c r="A10" s="1" t="s">
        <v>40</v>
      </c>
      <c r="F10" s="18">
        <v>541360</v>
      </c>
      <c r="G10" s="50"/>
      <c r="H10" s="50">
        <v>612783</v>
      </c>
      <c r="I10" s="50"/>
      <c r="J10" s="50">
        <v>0</v>
      </c>
      <c r="K10" s="50"/>
      <c r="L10" s="50">
        <v>0</v>
      </c>
    </row>
    <row r="11" spans="1:21" x14ac:dyDescent="0.5">
      <c r="A11" s="1" t="s">
        <v>89</v>
      </c>
      <c r="F11" s="18">
        <v>112220</v>
      </c>
      <c r="G11" s="51"/>
      <c r="H11" s="51">
        <v>93249</v>
      </c>
      <c r="I11" s="50"/>
      <c r="J11" s="50">
        <v>24343</v>
      </c>
      <c r="K11" s="50"/>
      <c r="L11" s="50">
        <v>18329</v>
      </c>
    </row>
    <row r="12" spans="1:21" x14ac:dyDescent="0.5">
      <c r="A12" s="14" t="s">
        <v>41</v>
      </c>
      <c r="F12" s="52">
        <f>SUM(F10:F11)</f>
        <v>653580</v>
      </c>
      <c r="G12" s="53"/>
      <c r="H12" s="52">
        <f>SUM(H10:H11)</f>
        <v>706032</v>
      </c>
      <c r="I12" s="53"/>
      <c r="J12" s="52">
        <f>SUM(J10:J11)</f>
        <v>24343</v>
      </c>
      <c r="K12" s="53"/>
      <c r="L12" s="52">
        <f>SUM(L10:L11)</f>
        <v>18329</v>
      </c>
    </row>
    <row r="13" spans="1:21" x14ac:dyDescent="0.5">
      <c r="A13" s="14" t="s">
        <v>42</v>
      </c>
      <c r="F13" s="53"/>
      <c r="G13" s="53"/>
      <c r="H13" s="53"/>
      <c r="I13" s="53"/>
      <c r="K13" s="53"/>
    </row>
    <row r="14" spans="1:21" x14ac:dyDescent="0.5">
      <c r="A14" s="1" t="s">
        <v>43</v>
      </c>
      <c r="E14" s="2"/>
      <c r="F14" s="50">
        <v>-452449</v>
      </c>
      <c r="G14" s="50"/>
      <c r="H14" s="50">
        <v>-523312</v>
      </c>
      <c r="I14" s="50"/>
      <c r="J14" s="50">
        <v>0</v>
      </c>
      <c r="K14" s="50"/>
      <c r="L14" s="50">
        <v>0</v>
      </c>
    </row>
    <row r="15" spans="1:21" x14ac:dyDescent="0.5">
      <c r="A15" s="1" t="s">
        <v>129</v>
      </c>
      <c r="E15" s="2"/>
      <c r="F15" s="50">
        <v>-59981</v>
      </c>
      <c r="G15" s="50"/>
      <c r="H15" s="50">
        <v>-47673</v>
      </c>
      <c r="I15" s="50"/>
      <c r="J15" s="50">
        <v>-10624</v>
      </c>
      <c r="K15" s="50"/>
      <c r="L15" s="50">
        <v>-12153</v>
      </c>
    </row>
    <row r="16" spans="1:21" x14ac:dyDescent="0.5">
      <c r="A16" s="14" t="s">
        <v>44</v>
      </c>
      <c r="F16" s="54">
        <f>SUM(F14:F15)</f>
        <v>-512430</v>
      </c>
      <c r="G16" s="55"/>
      <c r="H16" s="54">
        <f>SUM(H14:H15)</f>
        <v>-570985</v>
      </c>
      <c r="I16" s="55"/>
      <c r="J16" s="54">
        <f>SUM(J14:J15)</f>
        <v>-10624</v>
      </c>
      <c r="K16" s="55"/>
      <c r="L16" s="54">
        <f>SUM(L14:L15)</f>
        <v>-12153</v>
      </c>
    </row>
    <row r="17" spans="1:12" x14ac:dyDescent="0.5">
      <c r="A17" s="14" t="s">
        <v>45</v>
      </c>
      <c r="F17" s="53">
        <f>+F12+F16</f>
        <v>141150</v>
      </c>
      <c r="G17" s="53"/>
      <c r="H17" s="53">
        <f>+H12+H16</f>
        <v>135047</v>
      </c>
      <c r="I17" s="53"/>
      <c r="J17" s="53">
        <f>+J12+J16</f>
        <v>13719</v>
      </c>
      <c r="K17" s="53"/>
      <c r="L17" s="53">
        <f>+L12+L16</f>
        <v>6176</v>
      </c>
    </row>
    <row r="18" spans="1:12" x14ac:dyDescent="0.5">
      <c r="A18" s="1" t="s">
        <v>46</v>
      </c>
      <c r="F18" s="51">
        <v>3818</v>
      </c>
      <c r="G18" s="50"/>
      <c r="H18" s="51">
        <v>5121</v>
      </c>
      <c r="I18" s="50"/>
      <c r="J18" s="51">
        <v>2549</v>
      </c>
      <c r="K18" s="50"/>
      <c r="L18" s="51">
        <v>3700</v>
      </c>
    </row>
    <row r="19" spans="1:12" x14ac:dyDescent="0.5">
      <c r="A19" s="1" t="s">
        <v>200</v>
      </c>
      <c r="E19" s="2"/>
      <c r="F19" s="50">
        <v>688</v>
      </c>
      <c r="G19" s="50"/>
      <c r="H19" s="50">
        <v>-5744</v>
      </c>
      <c r="I19" s="50"/>
      <c r="J19" s="50">
        <v>0</v>
      </c>
      <c r="K19" s="50"/>
      <c r="L19" s="50">
        <v>0</v>
      </c>
    </row>
    <row r="20" spans="1:12" x14ac:dyDescent="0.5">
      <c r="A20" s="1" t="s">
        <v>81</v>
      </c>
      <c r="F20" s="50">
        <v>-19856</v>
      </c>
      <c r="G20" s="50"/>
      <c r="H20" s="50">
        <v>-15869</v>
      </c>
      <c r="I20" s="50"/>
      <c r="J20" s="50">
        <v>0</v>
      </c>
      <c r="K20" s="50"/>
      <c r="L20" s="50">
        <v>0</v>
      </c>
    </row>
    <row r="21" spans="1:12" x14ac:dyDescent="0.5">
      <c r="A21" s="1" t="s">
        <v>47</v>
      </c>
      <c r="E21" s="2"/>
      <c r="F21" s="50">
        <v>-67294</v>
      </c>
      <c r="G21" s="50"/>
      <c r="H21" s="50">
        <v>-69852</v>
      </c>
      <c r="I21" s="50"/>
      <c r="J21" s="50">
        <v>-20549</v>
      </c>
      <c r="K21" s="50"/>
      <c r="L21" s="50">
        <v>-18386</v>
      </c>
    </row>
    <row r="22" spans="1:12" x14ac:dyDescent="0.5">
      <c r="A22" s="1" t="s">
        <v>181</v>
      </c>
      <c r="E22" s="2"/>
      <c r="F22" s="57">
        <f>SUM(F17:F21)</f>
        <v>58506</v>
      </c>
      <c r="G22" s="53"/>
      <c r="H22" s="57">
        <f>SUM(H17:H21)</f>
        <v>48703</v>
      </c>
      <c r="I22" s="53"/>
      <c r="J22" s="59">
        <f>SUM(J17:J21)</f>
        <v>-4281</v>
      </c>
      <c r="K22" s="53"/>
      <c r="L22" s="59">
        <f>SUM(L17:L21)</f>
        <v>-8510</v>
      </c>
    </row>
    <row r="23" spans="1:12" x14ac:dyDescent="0.5">
      <c r="A23" s="1" t="s">
        <v>78</v>
      </c>
      <c r="E23" s="2"/>
      <c r="F23" s="50">
        <v>-10512</v>
      </c>
      <c r="G23" s="50"/>
      <c r="H23" s="50">
        <v>-13673</v>
      </c>
      <c r="I23" s="50"/>
      <c r="J23" s="50">
        <v>-6950</v>
      </c>
      <c r="K23" s="50"/>
      <c r="L23" s="77">
        <v>-8351</v>
      </c>
    </row>
    <row r="24" spans="1:12" x14ac:dyDescent="0.5">
      <c r="A24" s="1" t="s">
        <v>148</v>
      </c>
      <c r="E24" s="2"/>
      <c r="F24" s="50">
        <v>-1009</v>
      </c>
      <c r="G24" s="50"/>
      <c r="H24" s="50">
        <v>-776</v>
      </c>
      <c r="I24" s="50"/>
      <c r="J24" s="50">
        <v>0</v>
      </c>
      <c r="K24" s="50"/>
      <c r="L24" s="77">
        <v>0</v>
      </c>
    </row>
    <row r="25" spans="1:12" x14ac:dyDescent="0.5">
      <c r="A25" s="1" t="s">
        <v>152</v>
      </c>
      <c r="E25" s="2"/>
      <c r="F25" s="58">
        <v>0</v>
      </c>
      <c r="G25" s="50"/>
      <c r="H25" s="58">
        <v>0</v>
      </c>
      <c r="I25" s="50"/>
      <c r="J25" s="58">
        <v>41982</v>
      </c>
      <c r="K25" s="50"/>
      <c r="L25" s="78">
        <v>39460</v>
      </c>
    </row>
    <row r="26" spans="1:12" x14ac:dyDescent="0.5">
      <c r="A26" s="14" t="s">
        <v>94</v>
      </c>
      <c r="F26" s="59">
        <f>SUM(F22:F25)</f>
        <v>46985</v>
      </c>
      <c r="G26" s="50"/>
      <c r="H26" s="59">
        <f>SUM(H22:H25)</f>
        <v>34254</v>
      </c>
      <c r="I26" s="50"/>
      <c r="J26" s="59">
        <f>SUM(J22:J25)</f>
        <v>30751</v>
      </c>
      <c r="K26" s="50"/>
      <c r="L26" s="59">
        <f>SUM(L22:L25)</f>
        <v>22599</v>
      </c>
    </row>
    <row r="27" spans="1:12" x14ac:dyDescent="0.5">
      <c r="A27" s="1" t="s">
        <v>180</v>
      </c>
      <c r="E27" s="2"/>
      <c r="F27" s="58">
        <v>-9051</v>
      </c>
      <c r="G27" s="50"/>
      <c r="H27" s="58">
        <v>-5256</v>
      </c>
      <c r="I27" s="50"/>
      <c r="J27" s="58">
        <v>2268</v>
      </c>
      <c r="K27" s="50"/>
      <c r="L27" s="58">
        <v>3513</v>
      </c>
    </row>
    <row r="28" spans="1:12" ht="22.5" thickBot="1" x14ac:dyDescent="0.55000000000000004">
      <c r="A28" s="60" t="s">
        <v>99</v>
      </c>
      <c r="E28" s="2"/>
      <c r="F28" s="61">
        <f>SUM(F26:F27)</f>
        <v>37934</v>
      </c>
      <c r="G28" s="53"/>
      <c r="H28" s="61">
        <f>SUM(H26:H27)</f>
        <v>28998</v>
      </c>
      <c r="I28" s="53"/>
      <c r="J28" s="61">
        <f>SUM(J26:J27)</f>
        <v>33019</v>
      </c>
      <c r="K28" s="53"/>
      <c r="L28" s="61">
        <f>SUM(L26:L27)</f>
        <v>26112</v>
      </c>
    </row>
    <row r="29" spans="1:12" ht="22.5" thickTop="1" x14ac:dyDescent="0.5">
      <c r="B29" s="33"/>
      <c r="C29" s="33"/>
      <c r="D29" s="33"/>
      <c r="E29" s="34"/>
      <c r="F29" s="55"/>
      <c r="G29" s="55"/>
      <c r="H29" s="55"/>
      <c r="I29" s="55"/>
      <c r="J29" s="62"/>
      <c r="K29" s="55"/>
      <c r="L29" s="62"/>
    </row>
    <row r="30" spans="1:12" x14ac:dyDescent="0.5">
      <c r="A30" s="14" t="s">
        <v>48</v>
      </c>
      <c r="B30" s="33"/>
      <c r="C30" s="33"/>
      <c r="D30" s="33"/>
      <c r="E30" s="34"/>
      <c r="F30" s="55"/>
      <c r="G30" s="55"/>
      <c r="H30" s="55"/>
      <c r="I30" s="55"/>
      <c r="J30" s="62"/>
      <c r="K30" s="55"/>
      <c r="L30" s="62"/>
    </row>
    <row r="31" spans="1:12" x14ac:dyDescent="0.5">
      <c r="A31" s="1" t="s">
        <v>80</v>
      </c>
      <c r="C31" s="33"/>
      <c r="D31" s="33"/>
      <c r="E31" s="2"/>
      <c r="F31" s="63">
        <f>+F33-F32</f>
        <v>33019</v>
      </c>
      <c r="G31" s="63"/>
      <c r="H31" s="63">
        <f>+H33-H32</f>
        <v>26112</v>
      </c>
      <c r="I31" s="63"/>
      <c r="J31" s="63">
        <f>+J33-J32</f>
        <v>33019</v>
      </c>
      <c r="K31" s="63"/>
      <c r="L31" s="63">
        <f>+L33-L32</f>
        <v>26112</v>
      </c>
    </row>
    <row r="32" spans="1:12" x14ac:dyDescent="0.5">
      <c r="A32" s="1" t="s">
        <v>92</v>
      </c>
      <c r="E32" s="2"/>
      <c r="F32" s="63">
        <v>4915</v>
      </c>
      <c r="G32" s="63"/>
      <c r="H32" s="63">
        <v>2886</v>
      </c>
      <c r="I32" s="63"/>
      <c r="J32" s="63">
        <v>0</v>
      </c>
      <c r="K32" s="63"/>
      <c r="L32" s="63">
        <v>0</v>
      </c>
    </row>
    <row r="33" spans="1:43" ht="22.5" thickBot="1" x14ac:dyDescent="0.55000000000000004">
      <c r="E33" s="2"/>
      <c r="F33" s="64">
        <f>+F28</f>
        <v>37934</v>
      </c>
      <c r="G33" s="62"/>
      <c r="H33" s="64">
        <f>+H28</f>
        <v>28998</v>
      </c>
      <c r="I33" s="62"/>
      <c r="J33" s="61">
        <f>+J28</f>
        <v>33019</v>
      </c>
      <c r="K33" s="62"/>
      <c r="L33" s="64">
        <f>+L28</f>
        <v>26112</v>
      </c>
    </row>
    <row r="34" spans="1:43" ht="22.5" thickTop="1" x14ac:dyDescent="0.5">
      <c r="E34" s="2"/>
      <c r="F34" s="62"/>
      <c r="G34" s="62"/>
      <c r="H34" s="65"/>
      <c r="I34" s="62"/>
      <c r="J34" s="62"/>
      <c r="K34" s="62"/>
      <c r="L34" s="62"/>
    </row>
    <row r="35" spans="1:43" x14ac:dyDescent="0.5">
      <c r="A35" s="1" t="s">
        <v>110</v>
      </c>
      <c r="E35" s="2"/>
      <c r="F35" s="49">
        <f>+F31/383327</f>
        <v>8.6137944887785103E-2</v>
      </c>
      <c r="G35" s="49"/>
      <c r="H35" s="49">
        <f>+H31/383327</f>
        <v>6.8119386320295724E-2</v>
      </c>
      <c r="I35" s="49"/>
      <c r="J35" s="49">
        <f>+J31/383327</f>
        <v>8.6137944887785103E-2</v>
      </c>
      <c r="K35" s="49"/>
      <c r="L35" s="49">
        <f>+L31/383327</f>
        <v>6.8119386320295724E-2</v>
      </c>
    </row>
    <row r="36" spans="1:43" s="42" customFormat="1" x14ac:dyDescent="0.5">
      <c r="A36" s="1"/>
      <c r="B36" s="1"/>
      <c r="C36" s="1"/>
      <c r="D36" s="1"/>
      <c r="E36" s="1"/>
      <c r="F36" s="71"/>
      <c r="G36" s="71"/>
      <c r="H36" s="71"/>
      <c r="I36" s="53"/>
      <c r="J36" s="1"/>
      <c r="K36" s="53"/>
      <c r="L36" s="7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x14ac:dyDescent="0.5">
      <c r="F37" s="45"/>
      <c r="G37" s="45"/>
      <c r="H37" s="45"/>
      <c r="I37" s="45"/>
      <c r="K37" s="45"/>
      <c r="L37" s="45"/>
    </row>
    <row r="38" spans="1:43" x14ac:dyDescent="0.5">
      <c r="F38" s="45"/>
      <c r="G38" s="45"/>
      <c r="H38" s="45"/>
      <c r="I38" s="45"/>
      <c r="J38" s="14" t="s">
        <v>105</v>
      </c>
      <c r="K38" s="45"/>
      <c r="L38" s="45"/>
    </row>
    <row r="39" spans="1:43" x14ac:dyDescent="0.5">
      <c r="F39" s="45"/>
      <c r="G39" s="45"/>
      <c r="H39" s="45"/>
      <c r="I39" s="45"/>
      <c r="J39" s="14" t="s">
        <v>106</v>
      </c>
      <c r="K39" s="45"/>
      <c r="L39" s="45"/>
    </row>
    <row r="40" spans="1:43" x14ac:dyDescent="0.5">
      <c r="F40" s="45"/>
      <c r="G40" s="45"/>
      <c r="H40" s="45"/>
      <c r="I40" s="45"/>
      <c r="J40" s="14"/>
      <c r="K40" s="45"/>
      <c r="L40" s="45"/>
    </row>
    <row r="41" spans="1:43" x14ac:dyDescent="0.5">
      <c r="F41" s="45"/>
      <c r="G41" s="45"/>
      <c r="H41" s="45"/>
      <c r="I41" s="45"/>
      <c r="J41" s="14"/>
      <c r="K41" s="45"/>
      <c r="L41" s="45"/>
    </row>
    <row r="42" spans="1:43" x14ac:dyDescent="0.5">
      <c r="F42" s="45"/>
      <c r="G42" s="45"/>
      <c r="H42" s="45"/>
      <c r="I42" s="45"/>
      <c r="J42" s="14"/>
      <c r="K42" s="45"/>
      <c r="L42" s="45"/>
    </row>
    <row r="43" spans="1:43" x14ac:dyDescent="0.5">
      <c r="F43" s="45"/>
      <c r="G43" s="45"/>
      <c r="H43" s="45"/>
      <c r="I43" s="45"/>
      <c r="J43" s="14"/>
      <c r="K43" s="45"/>
      <c r="L43" s="45"/>
    </row>
    <row r="44" spans="1:43" x14ac:dyDescent="0.5">
      <c r="F44" s="45"/>
      <c r="G44" s="45"/>
      <c r="H44" s="45"/>
      <c r="I44" s="45"/>
      <c r="J44" s="14"/>
      <c r="K44" s="45"/>
      <c r="L44" s="45"/>
    </row>
    <row r="45" spans="1:43" x14ac:dyDescent="0.5">
      <c r="F45" s="45"/>
      <c r="G45" s="45"/>
      <c r="H45" s="45"/>
      <c r="I45" s="45"/>
      <c r="J45" s="14"/>
      <c r="K45" s="45"/>
      <c r="L45" s="45"/>
    </row>
    <row r="46" spans="1:43" ht="12" customHeight="1" x14ac:dyDescent="0.5">
      <c r="F46" s="45"/>
      <c r="G46" s="45"/>
      <c r="H46" s="45"/>
      <c r="I46" s="45"/>
      <c r="J46" s="14"/>
      <c r="K46" s="45"/>
      <c r="L46" s="45"/>
    </row>
    <row r="47" spans="1:43" ht="21" x14ac:dyDescent="0.45">
      <c r="A47" s="1" t="s">
        <v>11</v>
      </c>
      <c r="E47" s="2"/>
      <c r="F47" s="2"/>
      <c r="G47" s="2"/>
      <c r="H47" s="22"/>
      <c r="M47" s="1"/>
      <c r="N47" s="1"/>
      <c r="O47" s="1"/>
      <c r="P47" s="1"/>
      <c r="Q47" s="1"/>
      <c r="R47" s="1"/>
      <c r="S47" s="1"/>
      <c r="T47" s="1"/>
      <c r="U47" s="1"/>
    </row>
    <row r="48" spans="1:43" x14ac:dyDescent="0.5">
      <c r="F48" s="44"/>
      <c r="G48" s="44"/>
      <c r="H48" s="45"/>
      <c r="I48" s="44"/>
      <c r="K48" s="44"/>
      <c r="L48" s="1">
        <v>6</v>
      </c>
    </row>
    <row r="49" spans="1:43" x14ac:dyDescent="0.5">
      <c r="A49" s="245" t="str">
        <f>+A2</f>
        <v>TSTE PUBLIC COMPANY LIMITED AND ITS SUBSIDIARY COMPANIES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</row>
    <row r="50" spans="1:43" s="42" customFormat="1" x14ac:dyDescent="0.5">
      <c r="A50" s="247" t="s">
        <v>49</v>
      </c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7"/>
    </row>
    <row r="51" spans="1:43" s="42" customFormat="1" x14ac:dyDescent="0.5">
      <c r="A51" s="245" t="str">
        <f>A4</f>
        <v>For the three-month period ended September 30, 2025</v>
      </c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</row>
    <row r="52" spans="1:43" s="14" customFormat="1" x14ac:dyDescent="0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43" t="s">
        <v>98</v>
      </c>
      <c r="M52" s="42"/>
      <c r="N52" s="42"/>
      <c r="O52" s="42"/>
      <c r="P52" s="42"/>
      <c r="Q52" s="42"/>
      <c r="R52" s="42"/>
      <c r="S52" s="42"/>
      <c r="T52" s="42"/>
      <c r="U52" s="42"/>
    </row>
    <row r="53" spans="1:43" s="42" customFormat="1" x14ac:dyDescent="0.5">
      <c r="A53" s="46"/>
      <c r="B53" s="46"/>
      <c r="C53" s="46"/>
      <c r="D53" s="46"/>
      <c r="E53" s="7"/>
      <c r="F53" s="244" t="s">
        <v>37</v>
      </c>
      <c r="G53" s="244"/>
      <c r="H53" s="244"/>
      <c r="I53" s="7"/>
      <c r="J53" s="244" t="s">
        <v>38</v>
      </c>
      <c r="K53" s="244"/>
      <c r="L53" s="244"/>
    </row>
    <row r="54" spans="1:43" s="14" customFormat="1" x14ac:dyDescent="0.5">
      <c r="A54" s="47"/>
      <c r="B54" s="47"/>
      <c r="C54" s="47"/>
      <c r="D54" s="47"/>
      <c r="E54" s="9"/>
      <c r="F54" s="9">
        <f>F7</f>
        <v>2025</v>
      </c>
      <c r="G54" s="9"/>
      <c r="H54" s="48" t="s">
        <v>177</v>
      </c>
      <c r="I54" s="9"/>
      <c r="J54" s="9">
        <f>+F54</f>
        <v>2025</v>
      </c>
      <c r="K54" s="9"/>
      <c r="L54" s="48" t="s">
        <v>177</v>
      </c>
      <c r="M54" s="42"/>
      <c r="N54" s="42"/>
      <c r="O54" s="42"/>
      <c r="P54" s="42"/>
      <c r="Q54" s="42"/>
      <c r="R54" s="42"/>
      <c r="S54" s="42"/>
      <c r="T54" s="42"/>
      <c r="U54" s="42"/>
    </row>
    <row r="55" spans="1:43" x14ac:dyDescent="0.5">
      <c r="A55" s="14"/>
      <c r="B55" s="14"/>
      <c r="C55" s="14"/>
      <c r="D55" s="14"/>
      <c r="E55" s="14"/>
      <c r="F55" s="11"/>
      <c r="G55" s="11"/>
      <c r="H55" s="11"/>
      <c r="I55" s="11"/>
      <c r="J55" s="11"/>
      <c r="K55" s="11"/>
      <c r="L55" s="11"/>
    </row>
    <row r="56" spans="1:43" x14ac:dyDescent="0.5">
      <c r="A56" s="68" t="s">
        <v>99</v>
      </c>
      <c r="B56" s="14"/>
      <c r="C56" s="14"/>
      <c r="D56" s="14"/>
      <c r="E56" s="14"/>
      <c r="F56" s="240">
        <f>+F33</f>
        <v>37934</v>
      </c>
      <c r="G56" s="69"/>
      <c r="H56" s="240">
        <f>+H33</f>
        <v>28998</v>
      </c>
      <c r="I56" s="69"/>
      <c r="J56" s="240">
        <f>+J28</f>
        <v>33019</v>
      </c>
      <c r="K56" s="69"/>
      <c r="L56" s="241">
        <f>+L31</f>
        <v>26112</v>
      </c>
    </row>
    <row r="57" spans="1:43" s="42" customFormat="1" x14ac:dyDescent="0.5">
      <c r="A57" s="1" t="s">
        <v>100</v>
      </c>
      <c r="B57" s="1"/>
      <c r="C57" s="1"/>
      <c r="D57" s="1"/>
      <c r="E57" s="1"/>
      <c r="F57" s="242">
        <v>0</v>
      </c>
      <c r="G57" s="160"/>
      <c r="H57" s="50">
        <v>0</v>
      </c>
      <c r="I57" s="160"/>
      <c r="J57" s="242">
        <v>0</v>
      </c>
      <c r="K57" s="160"/>
      <c r="L57" s="50">
        <v>0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s="42" customFormat="1" ht="22.5" thickBot="1" x14ac:dyDescent="0.55000000000000004">
      <c r="A58" s="1" t="s">
        <v>101</v>
      </c>
      <c r="B58" s="1"/>
      <c r="C58" s="1"/>
      <c r="D58" s="1"/>
      <c r="E58" s="1"/>
      <c r="F58" s="243">
        <f>+F56+F57</f>
        <v>37934</v>
      </c>
      <c r="G58" s="160"/>
      <c r="H58" s="175">
        <f>+H56+H57</f>
        <v>28998</v>
      </c>
      <c r="I58" s="160"/>
      <c r="J58" s="243">
        <f>+J56+J57</f>
        <v>33019</v>
      </c>
      <c r="K58" s="160"/>
      <c r="L58" s="175">
        <f>+L56+L57</f>
        <v>26112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s="42" customFormat="1" ht="22.5" thickTop="1" x14ac:dyDescent="0.5">
      <c r="A59" s="14"/>
      <c r="B59" s="14"/>
      <c r="C59" s="14"/>
      <c r="D59" s="14"/>
      <c r="E59" s="14"/>
      <c r="F59" s="67"/>
      <c r="G59" s="53"/>
      <c r="H59" s="138"/>
      <c r="I59" s="53"/>
      <c r="J59" s="67"/>
      <c r="K59" s="53"/>
      <c r="L59" s="67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s="42" customFormat="1" x14ac:dyDescent="0.5">
      <c r="A60" s="72" t="s">
        <v>192</v>
      </c>
      <c r="B60" s="1"/>
      <c r="C60" s="1"/>
      <c r="D60" s="1"/>
      <c r="E60" s="1"/>
      <c r="F60" s="62"/>
      <c r="G60" s="53"/>
      <c r="H60" s="62"/>
      <c r="I60" s="53"/>
      <c r="J60" s="62"/>
      <c r="K60" s="53"/>
      <c r="L60" s="62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s="42" customFormat="1" x14ac:dyDescent="0.5">
      <c r="A61" s="68" t="s">
        <v>80</v>
      </c>
      <c r="B61" s="1"/>
      <c r="C61" s="1"/>
      <c r="D61" s="1"/>
      <c r="E61" s="1"/>
      <c r="F61" s="50">
        <f>+F63-F62</f>
        <v>33019</v>
      </c>
      <c r="G61" s="55"/>
      <c r="H61" s="50">
        <f>+H63-H62</f>
        <v>26112</v>
      </c>
      <c r="I61" s="55"/>
      <c r="J61" s="50">
        <f>+J63-J62</f>
        <v>33019</v>
      </c>
      <c r="K61" s="55"/>
      <c r="L61" s="140">
        <f>+L63-L62</f>
        <v>26112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s="42" customFormat="1" x14ac:dyDescent="0.5">
      <c r="A62" s="68" t="s">
        <v>76</v>
      </c>
      <c r="B62" s="1"/>
      <c r="C62" s="1"/>
      <c r="D62" s="1"/>
      <c r="E62" s="1"/>
      <c r="F62" s="73">
        <v>4915</v>
      </c>
      <c r="G62" s="55"/>
      <c r="H62" s="62">
        <v>2886</v>
      </c>
      <c r="I62" s="55"/>
      <c r="J62" s="62">
        <v>0</v>
      </c>
      <c r="K62" s="55"/>
      <c r="L62" s="62">
        <v>0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s="42" customFormat="1" ht="22.5" thickBot="1" x14ac:dyDescent="0.55000000000000004">
      <c r="A63" s="68" t="s">
        <v>101</v>
      </c>
      <c r="B63" s="1"/>
      <c r="C63" s="1"/>
      <c r="D63" s="1"/>
      <c r="E63" s="1"/>
      <c r="F63" s="61">
        <f>+F58</f>
        <v>37934</v>
      </c>
      <c r="G63" s="55"/>
      <c r="H63" s="175">
        <f>+H58</f>
        <v>28998</v>
      </c>
      <c r="I63" s="55"/>
      <c r="J63" s="61">
        <f>+J58</f>
        <v>33019</v>
      </c>
      <c r="K63" s="55"/>
      <c r="L63" s="139">
        <f>+L58</f>
        <v>26112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s="42" customFormat="1" ht="22.5" thickTop="1" x14ac:dyDescent="0.5">
      <c r="A64" s="163"/>
      <c r="B64" s="163"/>
      <c r="C64" s="163"/>
      <c r="D64" s="163"/>
      <c r="E64" s="163"/>
      <c r="F64" s="169"/>
      <c r="G64" s="170"/>
      <c r="H64" s="171"/>
      <c r="I64" s="170"/>
      <c r="J64" s="163"/>
      <c r="K64" s="170"/>
      <c r="L64" s="16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s="42" customFormat="1" x14ac:dyDescent="0.5">
      <c r="A65" s="163"/>
      <c r="B65" s="163"/>
      <c r="C65" s="163"/>
      <c r="D65" s="163"/>
      <c r="E65" s="163"/>
      <c r="F65" s="169"/>
      <c r="G65" s="172"/>
      <c r="H65" s="169"/>
      <c r="I65" s="172"/>
      <c r="J65" s="163"/>
      <c r="K65" s="172"/>
      <c r="L65" s="169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x14ac:dyDescent="0.5">
      <c r="F66" s="45"/>
      <c r="G66" s="45"/>
      <c r="H66" s="45"/>
      <c r="I66" s="45"/>
      <c r="J66" s="14" t="s">
        <v>105</v>
      </c>
      <c r="K66" s="45"/>
      <c r="L66" s="45"/>
    </row>
    <row r="67" spans="1:43" x14ac:dyDescent="0.5">
      <c r="F67" s="45"/>
      <c r="G67" s="45"/>
      <c r="H67" s="45"/>
      <c r="I67" s="45"/>
      <c r="J67" s="14" t="s">
        <v>106</v>
      </c>
      <c r="K67" s="45"/>
      <c r="L67" s="45"/>
    </row>
    <row r="68" spans="1:43" s="42" customFormat="1" x14ac:dyDescent="0.5">
      <c r="A68" s="1"/>
      <c r="B68" s="1"/>
      <c r="C68" s="1"/>
      <c r="D68" s="1"/>
      <c r="E68" s="1"/>
      <c r="F68" s="71"/>
      <c r="G68" s="71"/>
      <c r="H68" s="74"/>
      <c r="I68" s="71"/>
      <c r="J68" s="75"/>
      <c r="K68" s="71"/>
      <c r="L68" s="7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s="42" customFormat="1" x14ac:dyDescent="0.5">
      <c r="A69" s="1"/>
      <c r="B69" s="1"/>
      <c r="C69" s="1"/>
      <c r="D69" s="1"/>
      <c r="E69" s="1"/>
      <c r="F69" s="71"/>
      <c r="G69" s="71"/>
      <c r="H69" s="74"/>
      <c r="I69" s="71"/>
      <c r="J69" s="75"/>
      <c r="K69" s="71"/>
      <c r="L69" s="7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s="42" customFormat="1" x14ac:dyDescent="0.5">
      <c r="A70" s="1"/>
      <c r="B70" s="1"/>
      <c r="C70" s="1"/>
      <c r="D70" s="1"/>
      <c r="E70" s="1"/>
      <c r="F70" s="71"/>
      <c r="G70" s="71"/>
      <c r="H70" s="74"/>
      <c r="I70" s="71"/>
      <c r="J70" s="75"/>
      <c r="K70" s="71"/>
      <c r="L70" s="7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s="42" customFormat="1" x14ac:dyDescent="0.5">
      <c r="A71" s="1"/>
      <c r="B71" s="1"/>
      <c r="C71" s="1"/>
      <c r="D71" s="1"/>
      <c r="E71" s="1"/>
      <c r="F71" s="71"/>
      <c r="G71" s="71"/>
      <c r="H71" s="74"/>
      <c r="I71" s="71"/>
      <c r="J71" s="75"/>
      <c r="K71" s="71"/>
      <c r="L71" s="7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s="42" customFormat="1" x14ac:dyDescent="0.5">
      <c r="A72" s="1"/>
      <c r="B72" s="1"/>
      <c r="C72" s="1"/>
      <c r="D72" s="1"/>
      <c r="E72" s="1"/>
      <c r="F72" s="71"/>
      <c r="G72" s="71"/>
      <c r="H72" s="71"/>
      <c r="I72" s="71"/>
      <c r="J72" s="75"/>
      <c r="K72" s="71"/>
      <c r="L72" s="7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s="42" customFormat="1" x14ac:dyDescent="0.5">
      <c r="A73" s="1"/>
      <c r="B73" s="1"/>
      <c r="C73" s="1"/>
      <c r="D73" s="1"/>
      <c r="E73" s="1"/>
      <c r="F73" s="71"/>
      <c r="G73" s="71"/>
      <c r="I73" s="71"/>
      <c r="J73" s="76"/>
      <c r="K73" s="71"/>
      <c r="L73" s="7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s="42" customFormat="1" x14ac:dyDescent="0.5">
      <c r="A74" s="1"/>
      <c r="B74" s="1"/>
      <c r="C74" s="1"/>
      <c r="D74" s="1"/>
      <c r="E74" s="1"/>
      <c r="F74" s="71"/>
      <c r="G74" s="71"/>
      <c r="H74" s="71"/>
      <c r="I74" s="71"/>
      <c r="J74" s="75"/>
      <c r="K74" s="71"/>
      <c r="L74" s="7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s="42" customFormat="1" x14ac:dyDescent="0.5">
      <c r="A75" s="1"/>
      <c r="B75" s="1"/>
      <c r="C75" s="1"/>
      <c r="D75" s="1"/>
      <c r="E75" s="1"/>
      <c r="F75" s="71"/>
      <c r="G75" s="71"/>
      <c r="H75" s="71"/>
      <c r="I75" s="71"/>
      <c r="J75" s="75"/>
      <c r="K75" s="71"/>
      <c r="L75" s="7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s="42" customFormat="1" x14ac:dyDescent="0.5">
      <c r="A76" s="1"/>
      <c r="B76" s="1"/>
      <c r="C76" s="1"/>
      <c r="D76" s="1"/>
      <c r="E76" s="1"/>
      <c r="F76" s="71"/>
      <c r="G76" s="71"/>
      <c r="H76" s="71"/>
      <c r="I76" s="71"/>
      <c r="J76" s="75"/>
      <c r="K76" s="71"/>
      <c r="L76" s="7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s="42" customFormat="1" x14ac:dyDescent="0.5">
      <c r="A77" s="1"/>
      <c r="B77" s="1"/>
      <c r="C77" s="1"/>
      <c r="D77" s="1"/>
      <c r="E77" s="1"/>
      <c r="F77" s="71"/>
      <c r="G77" s="71"/>
      <c r="H77" s="71"/>
      <c r="I77" s="71"/>
      <c r="J77" s="75"/>
      <c r="K77" s="71"/>
      <c r="L77" s="7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s="42" customFormat="1" x14ac:dyDescent="0.5">
      <c r="A78" s="1"/>
      <c r="B78" s="1"/>
      <c r="C78" s="1"/>
      <c r="D78" s="1"/>
      <c r="E78" s="1"/>
      <c r="F78" s="71"/>
      <c r="G78" s="71"/>
      <c r="H78" s="71"/>
      <c r="I78" s="71"/>
      <c r="J78" s="75"/>
      <c r="K78" s="71"/>
      <c r="L78" s="7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s="42" customFormat="1" x14ac:dyDescent="0.5">
      <c r="A79" s="1"/>
      <c r="B79" s="1"/>
      <c r="C79" s="1"/>
      <c r="D79" s="1"/>
      <c r="E79" s="1"/>
      <c r="F79" s="71"/>
      <c r="G79" s="71"/>
      <c r="H79" s="71"/>
      <c r="I79" s="71"/>
      <c r="J79" s="75"/>
      <c r="K79" s="71"/>
      <c r="L79" s="7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s="42" customFormat="1" x14ac:dyDescent="0.5">
      <c r="A80" s="1"/>
      <c r="B80" s="1"/>
      <c r="C80" s="1"/>
      <c r="D80" s="1"/>
      <c r="E80" s="1"/>
      <c r="F80" s="71"/>
      <c r="G80" s="71"/>
      <c r="H80" s="71"/>
      <c r="I80" s="71"/>
      <c r="J80" s="75"/>
      <c r="K80" s="71"/>
      <c r="L80" s="7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s="42" customFormat="1" x14ac:dyDescent="0.5">
      <c r="A81" s="1"/>
      <c r="B81" s="1"/>
      <c r="C81" s="1"/>
      <c r="D81" s="1"/>
      <c r="E81" s="1"/>
      <c r="F81" s="71"/>
      <c r="G81" s="71"/>
      <c r="H81" s="71"/>
      <c r="I81" s="71"/>
      <c r="J81" s="75"/>
      <c r="K81" s="71"/>
      <c r="L81" s="7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s="42" customFormat="1" x14ac:dyDescent="0.5">
      <c r="A82" s="1"/>
      <c r="B82" s="1"/>
      <c r="C82" s="1"/>
      <c r="D82" s="1"/>
      <c r="E82" s="1"/>
      <c r="F82" s="71"/>
      <c r="G82" s="71"/>
      <c r="H82" s="71"/>
      <c r="I82" s="71"/>
      <c r="J82" s="75"/>
      <c r="K82" s="71"/>
      <c r="L82" s="7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s="42" customFormat="1" x14ac:dyDescent="0.5">
      <c r="A83" s="1"/>
      <c r="B83" s="1"/>
      <c r="C83" s="1"/>
      <c r="D83" s="1"/>
      <c r="E83" s="1"/>
      <c r="F83" s="71"/>
      <c r="G83" s="71"/>
      <c r="H83" s="71"/>
      <c r="I83" s="71"/>
      <c r="J83" s="75"/>
      <c r="K83" s="71"/>
      <c r="L83" s="7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s="42" customFormat="1" x14ac:dyDescent="0.5">
      <c r="A84" s="1"/>
      <c r="B84" s="1"/>
      <c r="C84" s="1"/>
      <c r="D84" s="1"/>
      <c r="E84" s="1"/>
      <c r="F84" s="71"/>
      <c r="G84" s="71"/>
      <c r="H84" s="71"/>
      <c r="I84" s="71"/>
      <c r="J84" s="75"/>
      <c r="K84" s="71"/>
      <c r="L84" s="7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s="42" customFormat="1" x14ac:dyDescent="0.5">
      <c r="A85" s="1"/>
      <c r="B85" s="1"/>
      <c r="C85" s="1"/>
      <c r="D85" s="1"/>
      <c r="E85" s="1"/>
      <c r="F85" s="71"/>
      <c r="G85" s="71"/>
      <c r="H85" s="71"/>
      <c r="I85" s="71"/>
      <c r="J85" s="75"/>
      <c r="K85" s="71"/>
      <c r="L85" s="7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s="42" customFormat="1" x14ac:dyDescent="0.5">
      <c r="A86" s="1"/>
      <c r="B86" s="1"/>
      <c r="C86" s="1"/>
      <c r="D86" s="1"/>
      <c r="E86" s="1"/>
      <c r="F86" s="71"/>
      <c r="G86" s="71"/>
      <c r="H86" s="71"/>
      <c r="I86" s="71"/>
      <c r="J86" s="75"/>
      <c r="K86" s="71"/>
      <c r="L86" s="7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s="42" customFormat="1" x14ac:dyDescent="0.5">
      <c r="A87" s="1"/>
      <c r="B87" s="1"/>
      <c r="C87" s="1"/>
      <c r="D87" s="1"/>
      <c r="E87" s="1"/>
      <c r="F87" s="71"/>
      <c r="G87" s="71"/>
      <c r="H87" s="71"/>
      <c r="I87" s="71"/>
      <c r="J87" s="75"/>
      <c r="K87" s="71"/>
      <c r="L87" s="7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s="42" customFormat="1" x14ac:dyDescent="0.5">
      <c r="A88" s="1"/>
      <c r="B88" s="1"/>
      <c r="C88" s="1"/>
      <c r="D88" s="1"/>
      <c r="E88" s="1"/>
      <c r="F88" s="71"/>
      <c r="G88" s="71"/>
      <c r="H88" s="71"/>
      <c r="I88" s="71"/>
      <c r="J88" s="75"/>
      <c r="K88" s="71"/>
      <c r="L88" s="7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s="42" customFormat="1" x14ac:dyDescent="0.5">
      <c r="A89" s="1"/>
      <c r="B89" s="1"/>
      <c r="C89" s="1"/>
      <c r="D89" s="1"/>
      <c r="E89" s="1"/>
      <c r="F89" s="71"/>
      <c r="G89" s="71"/>
      <c r="H89" s="71"/>
      <c r="I89" s="71"/>
      <c r="J89" s="75"/>
      <c r="K89" s="71"/>
      <c r="L89" s="7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s="42" customFormat="1" x14ac:dyDescent="0.5">
      <c r="A90" s="1"/>
      <c r="B90" s="1"/>
      <c r="C90" s="1"/>
      <c r="D90" s="1"/>
      <c r="E90" s="1"/>
      <c r="F90" s="71"/>
      <c r="G90" s="71"/>
      <c r="H90" s="71"/>
      <c r="I90" s="71"/>
      <c r="J90" s="75"/>
      <c r="K90" s="71"/>
      <c r="L90" s="7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s="42" customFormat="1" x14ac:dyDescent="0.5">
      <c r="A91" s="1"/>
      <c r="B91" s="1"/>
      <c r="C91" s="1"/>
      <c r="D91" s="1"/>
      <c r="E91" s="1"/>
      <c r="F91" s="71"/>
      <c r="G91" s="71"/>
      <c r="H91" s="71"/>
      <c r="I91" s="71"/>
      <c r="J91" s="75"/>
      <c r="K91" s="71"/>
      <c r="L91" s="7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s="42" customFormat="1" x14ac:dyDescent="0.5">
      <c r="A92" s="1"/>
      <c r="B92" s="1"/>
      <c r="C92" s="1"/>
      <c r="D92" s="1"/>
      <c r="E92" s="1"/>
      <c r="F92" s="71"/>
      <c r="G92" s="71"/>
      <c r="H92" s="71"/>
      <c r="I92" s="71"/>
      <c r="J92" s="75"/>
      <c r="K92" s="71"/>
      <c r="L92" s="7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s="42" customFormat="1" ht="10.5" customHeight="1" x14ac:dyDescent="0.5">
      <c r="A93" s="1"/>
      <c r="B93" s="1"/>
      <c r="C93" s="1"/>
      <c r="D93" s="1"/>
      <c r="E93" s="1"/>
      <c r="F93" s="71"/>
      <c r="G93" s="71"/>
      <c r="H93" s="71"/>
      <c r="I93" s="71"/>
      <c r="J93" s="75"/>
      <c r="K93" s="71"/>
      <c r="L93" s="7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ht="21" x14ac:dyDescent="0.45">
      <c r="A94" s="1" t="s">
        <v>11</v>
      </c>
      <c r="E94" s="2"/>
      <c r="F94" s="2"/>
      <c r="G94" s="2"/>
      <c r="H94" s="22"/>
      <c r="M94" s="1"/>
      <c r="N94" s="1"/>
      <c r="O94" s="1"/>
      <c r="P94" s="1"/>
      <c r="Q94" s="1"/>
      <c r="R94" s="1"/>
      <c r="S94" s="1"/>
      <c r="T94" s="1"/>
      <c r="U94" s="1"/>
    </row>
    <row r="95" spans="1:43" s="42" customFormat="1" x14ac:dyDescent="0.5"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s="42" customFormat="1" x14ac:dyDescent="0.5"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22:43" s="42" customFormat="1" x14ac:dyDescent="0.5"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22:43" s="42" customFormat="1" x14ac:dyDescent="0.5"/>
    <row r="99" spans="22:43" s="42" customFormat="1" x14ac:dyDescent="0.5"/>
    <row r="100" spans="22:43" s="42" customFormat="1" x14ac:dyDescent="0.5"/>
    <row r="101" spans="22:43" s="42" customFormat="1" x14ac:dyDescent="0.5"/>
    <row r="102" spans="22:43" s="42" customFormat="1" x14ac:dyDescent="0.5"/>
    <row r="103" spans="22:43" s="42" customFormat="1" x14ac:dyDescent="0.5"/>
    <row r="104" spans="22:43" s="42" customFormat="1" x14ac:dyDescent="0.5"/>
    <row r="105" spans="22:43" s="42" customFormat="1" x14ac:dyDescent="0.5"/>
    <row r="106" spans="22:43" s="42" customFormat="1" x14ac:dyDescent="0.5"/>
    <row r="107" spans="22:43" s="42" customFormat="1" x14ac:dyDescent="0.5"/>
    <row r="108" spans="22:43" s="42" customFormat="1" x14ac:dyDescent="0.5"/>
    <row r="109" spans="22:43" s="42" customFormat="1" x14ac:dyDescent="0.5"/>
    <row r="110" spans="22:43" s="42" customFormat="1" x14ac:dyDescent="0.5"/>
    <row r="111" spans="22:43" s="42" customFormat="1" x14ac:dyDescent="0.5"/>
    <row r="112" spans="22:43" s="42" customFormat="1" x14ac:dyDescent="0.5"/>
    <row r="113" s="42" customFormat="1" x14ac:dyDescent="0.5"/>
    <row r="114" s="42" customFormat="1" x14ac:dyDescent="0.5"/>
    <row r="115" s="42" customFormat="1" x14ac:dyDescent="0.5"/>
    <row r="116" s="42" customFormat="1" x14ac:dyDescent="0.5"/>
    <row r="117" s="42" customFormat="1" x14ac:dyDescent="0.5"/>
    <row r="118" s="42" customFormat="1" x14ac:dyDescent="0.5"/>
    <row r="119" s="42" customFormat="1" x14ac:dyDescent="0.5"/>
    <row r="120" s="42" customFormat="1" x14ac:dyDescent="0.5"/>
    <row r="121" s="42" customFormat="1" x14ac:dyDescent="0.5"/>
    <row r="122" s="42" customFormat="1" x14ac:dyDescent="0.5"/>
    <row r="123" s="42" customFormat="1" x14ac:dyDescent="0.5"/>
    <row r="124" s="42" customFormat="1" x14ac:dyDescent="0.5"/>
    <row r="125" s="42" customFormat="1" x14ac:dyDescent="0.5"/>
    <row r="126" s="42" customFormat="1" x14ac:dyDescent="0.5"/>
    <row r="127" s="42" customFormat="1" x14ac:dyDescent="0.5"/>
    <row r="128" s="42" customFormat="1" x14ac:dyDescent="0.5"/>
    <row r="129" s="42" customFormat="1" x14ac:dyDescent="0.5"/>
    <row r="130" s="42" customFormat="1" x14ac:dyDescent="0.5"/>
    <row r="131" s="42" customFormat="1" x14ac:dyDescent="0.5"/>
    <row r="132" s="42" customFormat="1" x14ac:dyDescent="0.5"/>
    <row r="133" s="42" customFormat="1" x14ac:dyDescent="0.5"/>
    <row r="134" s="42" customFormat="1" x14ac:dyDescent="0.5"/>
    <row r="135" s="42" customFormat="1" x14ac:dyDescent="0.5"/>
    <row r="136" s="42" customFormat="1" x14ac:dyDescent="0.5"/>
    <row r="137" s="42" customFormat="1" x14ac:dyDescent="0.5"/>
    <row r="138" s="42" customFormat="1" x14ac:dyDescent="0.5"/>
    <row r="139" s="42" customFormat="1" x14ac:dyDescent="0.5"/>
    <row r="140" s="42" customFormat="1" x14ac:dyDescent="0.5"/>
    <row r="141" s="42" customFormat="1" x14ac:dyDescent="0.5"/>
    <row r="142" s="42" customFormat="1" x14ac:dyDescent="0.5"/>
    <row r="143" s="42" customFormat="1" x14ac:dyDescent="0.5"/>
    <row r="144" s="42" customFormat="1" x14ac:dyDescent="0.5"/>
    <row r="145" s="42" customFormat="1" x14ac:dyDescent="0.5"/>
    <row r="146" s="42" customFormat="1" x14ac:dyDescent="0.5"/>
    <row r="147" s="42" customFormat="1" x14ac:dyDescent="0.5"/>
    <row r="148" s="42" customFormat="1" x14ac:dyDescent="0.5"/>
    <row r="149" s="42" customFormat="1" x14ac:dyDescent="0.5"/>
    <row r="150" s="42" customFormat="1" x14ac:dyDescent="0.5"/>
    <row r="151" s="42" customFormat="1" x14ac:dyDescent="0.5"/>
    <row r="152" s="42" customFormat="1" x14ac:dyDescent="0.5"/>
    <row r="153" s="42" customFormat="1" x14ac:dyDescent="0.5"/>
    <row r="154" s="42" customFormat="1" x14ac:dyDescent="0.5"/>
    <row r="155" s="42" customFormat="1" x14ac:dyDescent="0.5"/>
    <row r="156" s="42" customFormat="1" x14ac:dyDescent="0.5"/>
    <row r="157" s="42" customFormat="1" x14ac:dyDescent="0.5"/>
    <row r="158" s="42" customFormat="1" x14ac:dyDescent="0.5"/>
    <row r="159" s="42" customFormat="1" x14ac:dyDescent="0.5"/>
    <row r="160" s="42" customFormat="1" x14ac:dyDescent="0.5"/>
    <row r="161" s="42" customFormat="1" x14ac:dyDescent="0.5"/>
    <row r="162" s="42" customFormat="1" x14ac:dyDescent="0.5"/>
    <row r="163" s="42" customFormat="1" x14ac:dyDescent="0.5"/>
    <row r="164" s="42" customFormat="1" x14ac:dyDescent="0.5"/>
    <row r="165" s="42" customFormat="1" x14ac:dyDescent="0.5"/>
    <row r="166" s="42" customFormat="1" x14ac:dyDescent="0.5"/>
    <row r="167" s="42" customFormat="1" x14ac:dyDescent="0.5"/>
    <row r="168" s="42" customFormat="1" x14ac:dyDescent="0.5"/>
    <row r="169" s="42" customFormat="1" x14ac:dyDescent="0.5"/>
    <row r="170" s="42" customFormat="1" x14ac:dyDescent="0.5"/>
    <row r="171" s="42" customFormat="1" x14ac:dyDescent="0.5"/>
    <row r="172" s="42" customFormat="1" x14ac:dyDescent="0.5"/>
    <row r="173" s="42" customFormat="1" x14ac:dyDescent="0.5"/>
    <row r="174" s="42" customFormat="1" x14ac:dyDescent="0.5"/>
    <row r="175" s="42" customFormat="1" x14ac:dyDescent="0.5"/>
    <row r="176" s="42" customFormat="1" x14ac:dyDescent="0.5"/>
    <row r="177" s="42" customFormat="1" x14ac:dyDescent="0.5"/>
    <row r="178" s="42" customFormat="1" x14ac:dyDescent="0.5"/>
    <row r="179" s="42" customFormat="1" x14ac:dyDescent="0.5"/>
    <row r="180" s="42" customFormat="1" x14ac:dyDescent="0.5"/>
    <row r="181" s="42" customFormat="1" x14ac:dyDescent="0.5"/>
    <row r="182" s="42" customFormat="1" x14ac:dyDescent="0.5"/>
    <row r="183" s="42" customFormat="1" x14ac:dyDescent="0.5"/>
    <row r="184" s="42" customFormat="1" x14ac:dyDescent="0.5"/>
    <row r="185" s="42" customFormat="1" x14ac:dyDescent="0.5"/>
    <row r="186" s="42" customFormat="1" x14ac:dyDescent="0.5"/>
    <row r="187" s="42" customFormat="1" x14ac:dyDescent="0.5"/>
    <row r="188" s="42" customFormat="1" x14ac:dyDescent="0.5"/>
    <row r="189" s="42" customFormat="1" x14ac:dyDescent="0.5"/>
    <row r="190" s="42" customFormat="1" x14ac:dyDescent="0.5"/>
    <row r="191" s="42" customFormat="1" x14ac:dyDescent="0.5"/>
    <row r="192" s="42" customFormat="1" x14ac:dyDescent="0.5"/>
    <row r="193" s="42" customFormat="1" x14ac:dyDescent="0.5"/>
    <row r="194" s="42" customFormat="1" x14ac:dyDescent="0.5"/>
    <row r="195" s="42" customFormat="1" x14ac:dyDescent="0.5"/>
    <row r="196" s="42" customFormat="1" x14ac:dyDescent="0.5"/>
    <row r="197" s="42" customFormat="1" x14ac:dyDescent="0.5"/>
    <row r="198" s="42" customFormat="1" x14ac:dyDescent="0.5"/>
    <row r="199" s="42" customFormat="1" x14ac:dyDescent="0.5"/>
    <row r="200" s="42" customFormat="1" x14ac:dyDescent="0.5"/>
    <row r="201" s="42" customFormat="1" x14ac:dyDescent="0.5"/>
    <row r="202" s="42" customFormat="1" x14ac:dyDescent="0.5"/>
    <row r="203" s="42" customFormat="1" x14ac:dyDescent="0.5"/>
    <row r="204" s="42" customFormat="1" x14ac:dyDescent="0.5"/>
    <row r="205" s="42" customFormat="1" x14ac:dyDescent="0.5"/>
    <row r="206" s="42" customFormat="1" x14ac:dyDescent="0.5"/>
    <row r="207" s="42" customFormat="1" x14ac:dyDescent="0.5"/>
    <row r="208" s="42" customFormat="1" x14ac:dyDescent="0.5"/>
    <row r="209" s="42" customFormat="1" x14ac:dyDescent="0.5"/>
    <row r="210" s="42" customFormat="1" x14ac:dyDescent="0.5"/>
    <row r="211" s="42" customFormat="1" x14ac:dyDescent="0.5"/>
    <row r="212" s="42" customFormat="1" x14ac:dyDescent="0.5"/>
    <row r="213" s="42" customFormat="1" x14ac:dyDescent="0.5"/>
    <row r="214" s="42" customFormat="1" x14ac:dyDescent="0.5"/>
    <row r="215" s="42" customFormat="1" x14ac:dyDescent="0.5"/>
    <row r="216" s="42" customFormat="1" x14ac:dyDescent="0.5"/>
    <row r="217" s="42" customFormat="1" x14ac:dyDescent="0.5"/>
    <row r="218" s="42" customFormat="1" x14ac:dyDescent="0.5"/>
    <row r="219" s="42" customFormat="1" x14ac:dyDescent="0.5"/>
    <row r="220" s="42" customFormat="1" x14ac:dyDescent="0.5"/>
    <row r="221" s="42" customFormat="1" x14ac:dyDescent="0.5"/>
    <row r="222" s="42" customFormat="1" x14ac:dyDescent="0.5"/>
    <row r="223" s="42" customFormat="1" x14ac:dyDescent="0.5"/>
    <row r="224" s="42" customFormat="1" x14ac:dyDescent="0.5"/>
    <row r="225" spans="1:43" s="42" customFormat="1" x14ac:dyDescent="0.5"/>
    <row r="226" spans="1:43" s="42" customFormat="1" x14ac:dyDescent="0.5"/>
    <row r="227" spans="1:43" s="42" customFormat="1" x14ac:dyDescent="0.5"/>
    <row r="228" spans="1:43" s="42" customFormat="1" x14ac:dyDescent="0.5"/>
    <row r="229" spans="1:43" s="42" customFormat="1" x14ac:dyDescent="0.5"/>
    <row r="230" spans="1:43" s="42" customFormat="1" x14ac:dyDescent="0.5"/>
    <row r="231" spans="1:43" s="42" customFormat="1" x14ac:dyDescent="0.5"/>
    <row r="232" spans="1:43" s="42" customFormat="1" x14ac:dyDescent="0.5">
      <c r="A232" s="1"/>
      <c r="B232" s="1"/>
      <c r="C232" s="1"/>
      <c r="D232" s="1"/>
      <c r="E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</sheetData>
  <mergeCells count="10">
    <mergeCell ref="F53:H53"/>
    <mergeCell ref="J53:L53"/>
    <mergeCell ref="A2:L2"/>
    <mergeCell ref="A4:L4"/>
    <mergeCell ref="F6:H6"/>
    <mergeCell ref="J6:L6"/>
    <mergeCell ref="A50:L50"/>
    <mergeCell ref="A3:L3"/>
    <mergeCell ref="A51:L51"/>
    <mergeCell ref="A49:L49"/>
  </mergeCells>
  <pageMargins left="0.90551181102362199" right="0.31496062992126" top="0.511811023622047" bottom="0.59055118110236204" header="0.118110236220472" footer="0.118110236220472"/>
  <pageSetup paperSize="9" scale="80" fitToHeight="0" orientation="portrait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4"/>
  <sheetViews>
    <sheetView zoomScaleNormal="100" zoomScaleSheetLayoutView="80" workbookViewId="0"/>
  </sheetViews>
  <sheetFormatPr defaultColWidth="20" defaultRowHeight="21.75" x14ac:dyDescent="0.5"/>
  <cols>
    <col min="1" max="3" width="2.85546875" style="176" customWidth="1"/>
    <col min="4" max="4" width="56.42578125" style="176" customWidth="1"/>
    <col min="5" max="5" width="5.7109375" style="176" customWidth="1"/>
    <col min="6" max="6" width="13.140625" style="176" customWidth="1"/>
    <col min="7" max="7" width="0.85546875" style="176" customWidth="1"/>
    <col min="8" max="8" width="13.140625" style="176" customWidth="1"/>
    <col min="9" max="9" width="0.85546875" style="176" customWidth="1"/>
    <col min="10" max="10" width="13.140625" style="176" customWidth="1"/>
    <col min="11" max="11" width="0.85546875" style="176" customWidth="1"/>
    <col min="12" max="12" width="13.140625" style="176" customWidth="1"/>
    <col min="13" max="21" width="20" style="177"/>
    <col min="22" max="16384" width="20" style="176"/>
  </cols>
  <sheetData>
    <row r="1" spans="1:21" x14ac:dyDescent="0.5">
      <c r="L1" s="176">
        <v>7</v>
      </c>
    </row>
    <row r="2" spans="1:21" ht="24.75" customHeight="1" x14ac:dyDescent="0.5">
      <c r="A2" s="248" t="s">
        <v>137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1:21" ht="24.75" customHeight="1" x14ac:dyDescent="0.5">
      <c r="A3" s="248" t="s">
        <v>36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1:21" ht="24.75" customHeight="1" x14ac:dyDescent="0.5">
      <c r="A4" s="248" t="s">
        <v>196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</row>
    <row r="5" spans="1:21" s="180" customFormat="1" ht="24.75" customHeight="1" x14ac:dyDescent="0.5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9" t="s">
        <v>98</v>
      </c>
      <c r="M5" s="177"/>
      <c r="N5" s="177"/>
      <c r="O5" s="177"/>
      <c r="P5" s="177"/>
      <c r="Q5" s="177"/>
      <c r="R5" s="177"/>
      <c r="S5" s="177"/>
      <c r="T5" s="177"/>
      <c r="U5" s="177"/>
    </row>
    <row r="6" spans="1:21" s="180" customFormat="1" ht="24.75" customHeight="1" x14ac:dyDescent="0.5">
      <c r="A6" s="181"/>
      <c r="B6" s="181"/>
      <c r="C6" s="181"/>
      <c r="D6" s="181"/>
      <c r="E6" s="182"/>
      <c r="F6" s="249" t="s">
        <v>37</v>
      </c>
      <c r="G6" s="249"/>
      <c r="H6" s="249"/>
      <c r="I6" s="182"/>
      <c r="J6" s="249" t="s">
        <v>38</v>
      </c>
      <c r="K6" s="249"/>
      <c r="L6" s="249"/>
      <c r="M6" s="177"/>
      <c r="N6" s="177"/>
      <c r="O6" s="177"/>
      <c r="P6" s="177"/>
      <c r="Q6" s="177"/>
      <c r="R6" s="177"/>
      <c r="S6" s="177"/>
      <c r="T6" s="177"/>
      <c r="U6" s="177"/>
    </row>
    <row r="7" spans="1:21" s="180" customFormat="1" ht="24.75" customHeight="1" x14ac:dyDescent="0.5">
      <c r="A7" s="183"/>
      <c r="B7" s="183"/>
      <c r="C7" s="183"/>
      <c r="D7" s="183"/>
      <c r="E7" s="184" t="s">
        <v>1</v>
      </c>
      <c r="F7" s="184">
        <v>2025</v>
      </c>
      <c r="G7" s="184"/>
      <c r="H7" s="48" t="s">
        <v>177</v>
      </c>
      <c r="I7" s="184"/>
      <c r="J7" s="184">
        <f>F7</f>
        <v>2025</v>
      </c>
      <c r="K7" s="184"/>
      <c r="L7" s="48" t="str">
        <f>H7</f>
        <v>2024</v>
      </c>
      <c r="M7" s="177"/>
      <c r="N7" s="177"/>
      <c r="O7" s="177"/>
      <c r="P7" s="177"/>
      <c r="Q7" s="177"/>
      <c r="R7" s="177"/>
      <c r="S7" s="177"/>
      <c r="T7" s="177"/>
      <c r="U7" s="177"/>
    </row>
    <row r="8" spans="1:21" s="180" customFormat="1" x14ac:dyDescent="0.5">
      <c r="E8" s="185"/>
      <c r="F8" s="185"/>
      <c r="G8" s="185"/>
      <c r="H8" s="185"/>
      <c r="I8" s="185"/>
      <c r="J8" s="185"/>
      <c r="K8" s="185"/>
      <c r="L8" s="185"/>
      <c r="M8" s="177"/>
      <c r="N8" s="177"/>
      <c r="O8" s="177"/>
      <c r="P8" s="177"/>
      <c r="Q8" s="177"/>
      <c r="R8" s="177"/>
      <c r="S8" s="177"/>
      <c r="T8" s="177"/>
      <c r="U8" s="177"/>
    </row>
    <row r="9" spans="1:21" x14ac:dyDescent="0.5">
      <c r="A9" s="180" t="s">
        <v>39</v>
      </c>
      <c r="F9" s="49"/>
      <c r="G9" s="49"/>
      <c r="H9" s="49"/>
      <c r="I9" s="49"/>
      <c r="J9" s="49"/>
      <c r="K9" s="49"/>
      <c r="L9" s="49"/>
    </row>
    <row r="10" spans="1:21" x14ac:dyDescent="0.5">
      <c r="A10" s="176" t="s">
        <v>40</v>
      </c>
      <c r="F10" s="77">
        <v>1637747</v>
      </c>
      <c r="G10" s="77"/>
      <c r="H10" s="77">
        <v>1705880</v>
      </c>
      <c r="I10" s="77"/>
      <c r="J10" s="77">
        <v>0</v>
      </c>
      <c r="K10" s="77"/>
      <c r="L10" s="77">
        <v>0</v>
      </c>
    </row>
    <row r="11" spans="1:21" x14ac:dyDescent="0.5">
      <c r="A11" s="176" t="s">
        <v>89</v>
      </c>
      <c r="F11" s="186">
        <v>335259</v>
      </c>
      <c r="G11" s="186"/>
      <c r="H11" s="186">
        <v>271788</v>
      </c>
      <c r="I11" s="77"/>
      <c r="J11" s="77">
        <v>72948</v>
      </c>
      <c r="K11" s="77"/>
      <c r="L11" s="77">
        <v>74728</v>
      </c>
    </row>
    <row r="12" spans="1:21" x14ac:dyDescent="0.5">
      <c r="A12" s="180" t="s">
        <v>41</v>
      </c>
      <c r="F12" s="52">
        <f>SUM(F10:F11)</f>
        <v>1973006</v>
      </c>
      <c r="G12" s="53"/>
      <c r="H12" s="52">
        <f>SUM(H10:H11)</f>
        <v>1977668</v>
      </c>
      <c r="I12" s="53"/>
      <c r="J12" s="52">
        <f>SUM(J10:J11)</f>
        <v>72948</v>
      </c>
      <c r="K12" s="53"/>
      <c r="L12" s="52">
        <f>SUM(L10:L11)</f>
        <v>74728</v>
      </c>
    </row>
    <row r="13" spans="1:21" x14ac:dyDescent="0.5">
      <c r="A13" s="180" t="s">
        <v>42</v>
      </c>
      <c r="F13" s="53"/>
      <c r="G13" s="53"/>
      <c r="H13" s="53"/>
      <c r="I13" s="53"/>
      <c r="K13" s="53"/>
    </row>
    <row r="14" spans="1:21" x14ac:dyDescent="0.5">
      <c r="A14" s="176" t="s">
        <v>43</v>
      </c>
      <c r="E14" s="187"/>
      <c r="F14" s="77">
        <v>-1376798</v>
      </c>
      <c r="G14" s="77"/>
      <c r="H14" s="77">
        <v>-1496773</v>
      </c>
      <c r="I14" s="77"/>
      <c r="J14" s="77">
        <v>0</v>
      </c>
      <c r="K14" s="77"/>
      <c r="L14" s="77">
        <v>0</v>
      </c>
    </row>
    <row r="15" spans="1:21" x14ac:dyDescent="0.5">
      <c r="A15" s="176" t="s">
        <v>129</v>
      </c>
      <c r="E15" s="187"/>
      <c r="F15" s="77">
        <v>-176661</v>
      </c>
      <c r="G15" s="77"/>
      <c r="H15" s="77">
        <v>-153680</v>
      </c>
      <c r="I15" s="77"/>
      <c r="J15" s="77">
        <v>-31847</v>
      </c>
      <c r="K15" s="77"/>
      <c r="L15" s="77">
        <v>-34639</v>
      </c>
    </row>
    <row r="16" spans="1:21" x14ac:dyDescent="0.5">
      <c r="A16" s="180" t="s">
        <v>44</v>
      </c>
      <c r="F16" s="56">
        <f>SUM(F14:F15)</f>
        <v>-1553459</v>
      </c>
      <c r="G16" s="55"/>
      <c r="H16" s="56">
        <f>SUM(H14:H15)</f>
        <v>-1650453</v>
      </c>
      <c r="I16" s="55"/>
      <c r="J16" s="56">
        <f>SUM(J14:J15)</f>
        <v>-31847</v>
      </c>
      <c r="K16" s="55"/>
      <c r="L16" s="56">
        <f>SUM(L14:L15)</f>
        <v>-34639</v>
      </c>
    </row>
    <row r="17" spans="1:12" x14ac:dyDescent="0.5">
      <c r="A17" s="180" t="s">
        <v>45</v>
      </c>
      <c r="F17" s="53">
        <f>+F12+F16</f>
        <v>419547</v>
      </c>
      <c r="G17" s="53"/>
      <c r="H17" s="53">
        <f>+H12+H16</f>
        <v>327215</v>
      </c>
      <c r="I17" s="53"/>
      <c r="J17" s="53">
        <f>+J12+J16</f>
        <v>41101</v>
      </c>
      <c r="K17" s="53"/>
      <c r="L17" s="53">
        <f>+L12+L16</f>
        <v>40089</v>
      </c>
    </row>
    <row r="18" spans="1:12" x14ac:dyDescent="0.5">
      <c r="A18" s="176" t="s">
        <v>46</v>
      </c>
      <c r="F18" s="186">
        <v>18577</v>
      </c>
      <c r="G18" s="77"/>
      <c r="H18" s="186">
        <v>37320</v>
      </c>
      <c r="I18" s="77"/>
      <c r="J18" s="186">
        <v>14327</v>
      </c>
      <c r="K18" s="77"/>
      <c r="L18" s="186">
        <v>24113</v>
      </c>
    </row>
    <row r="19" spans="1:12" x14ac:dyDescent="0.5">
      <c r="A19" s="176" t="s">
        <v>201</v>
      </c>
      <c r="F19" s="186">
        <v>-1376</v>
      </c>
      <c r="G19" s="77"/>
      <c r="H19" s="186">
        <v>635</v>
      </c>
      <c r="I19" s="77"/>
      <c r="J19" s="186">
        <v>0</v>
      </c>
      <c r="K19" s="77"/>
      <c r="L19" s="186">
        <v>0</v>
      </c>
    </row>
    <row r="20" spans="1:12" x14ac:dyDescent="0.5">
      <c r="A20" s="176" t="s">
        <v>81</v>
      </c>
      <c r="F20" s="77">
        <v>-54313</v>
      </c>
      <c r="G20" s="77"/>
      <c r="H20" s="77">
        <v>-50514</v>
      </c>
      <c r="I20" s="77"/>
      <c r="J20" s="77">
        <v>0</v>
      </c>
      <c r="K20" s="77"/>
      <c r="L20" s="77">
        <v>0</v>
      </c>
    </row>
    <row r="21" spans="1:12" x14ac:dyDescent="0.5">
      <c r="A21" s="176" t="s">
        <v>47</v>
      </c>
      <c r="E21" s="187"/>
      <c r="F21" s="77">
        <v>-197734</v>
      </c>
      <c r="G21" s="77"/>
      <c r="H21" s="77">
        <v>-177032</v>
      </c>
      <c r="I21" s="77"/>
      <c r="J21" s="77">
        <v>-60967</v>
      </c>
      <c r="K21" s="77"/>
      <c r="L21" s="77">
        <v>-50369</v>
      </c>
    </row>
    <row r="22" spans="1:12" x14ac:dyDescent="0.5">
      <c r="A22" s="176" t="s">
        <v>181</v>
      </c>
      <c r="E22" s="187"/>
      <c r="F22" s="57">
        <f>SUM(F17:F21)</f>
        <v>184701</v>
      </c>
      <c r="G22" s="53"/>
      <c r="H22" s="57">
        <f>SUM(H17:H21)</f>
        <v>137624</v>
      </c>
      <c r="I22" s="53"/>
      <c r="J22" s="188">
        <f>SUM(J17:J21)</f>
        <v>-5539</v>
      </c>
      <c r="K22" s="53"/>
      <c r="L22" s="57">
        <f>SUM(L17:L21)</f>
        <v>13833</v>
      </c>
    </row>
    <row r="23" spans="1:12" x14ac:dyDescent="0.5">
      <c r="A23" s="176" t="s">
        <v>78</v>
      </c>
      <c r="E23" s="187"/>
      <c r="F23" s="77">
        <v>-33647</v>
      </c>
      <c r="G23" s="77"/>
      <c r="H23" s="77">
        <v>-37407</v>
      </c>
      <c r="I23" s="77"/>
      <c r="J23" s="77">
        <v>-21345</v>
      </c>
      <c r="K23" s="77"/>
      <c r="L23" s="77">
        <v>-24920</v>
      </c>
    </row>
    <row r="24" spans="1:12" x14ac:dyDescent="0.5">
      <c r="A24" s="176" t="s">
        <v>148</v>
      </c>
      <c r="E24" s="187">
        <v>9</v>
      </c>
      <c r="F24" s="77">
        <v>-2587</v>
      </c>
      <c r="G24" s="77"/>
      <c r="H24" s="77">
        <v>-3703</v>
      </c>
      <c r="I24" s="77"/>
      <c r="J24" s="77">
        <v>0</v>
      </c>
      <c r="K24" s="77"/>
      <c r="L24" s="77">
        <v>0</v>
      </c>
    </row>
    <row r="25" spans="1:12" x14ac:dyDescent="0.5">
      <c r="A25" s="176" t="s">
        <v>152</v>
      </c>
      <c r="E25" s="187">
        <v>10</v>
      </c>
      <c r="F25" s="78">
        <v>0</v>
      </c>
      <c r="G25" s="77"/>
      <c r="H25" s="78">
        <v>0</v>
      </c>
      <c r="I25" s="77"/>
      <c r="J25" s="78">
        <v>132671</v>
      </c>
      <c r="K25" s="77"/>
      <c r="L25" s="78">
        <v>83305</v>
      </c>
    </row>
    <row r="26" spans="1:12" x14ac:dyDescent="0.5">
      <c r="A26" s="180" t="s">
        <v>94</v>
      </c>
      <c r="E26" s="187"/>
      <c r="F26" s="188">
        <f>SUM(F22:F25)</f>
        <v>148467</v>
      </c>
      <c r="G26" s="77"/>
      <c r="H26" s="188">
        <f>SUM(H22:H25)</f>
        <v>96514</v>
      </c>
      <c r="I26" s="77"/>
      <c r="J26" s="188">
        <f>SUM(J22:J25)</f>
        <v>105787</v>
      </c>
      <c r="K26" s="77"/>
      <c r="L26" s="188">
        <f>SUM(L22:L25)</f>
        <v>72218</v>
      </c>
    </row>
    <row r="27" spans="1:12" x14ac:dyDescent="0.5">
      <c r="A27" s="176" t="s">
        <v>180</v>
      </c>
      <c r="E27" s="187"/>
      <c r="F27" s="78">
        <v>-27347</v>
      </c>
      <c r="G27" s="77"/>
      <c r="H27" s="78">
        <v>-18286</v>
      </c>
      <c r="I27" s="77"/>
      <c r="J27" s="78">
        <v>5243</v>
      </c>
      <c r="K27" s="77"/>
      <c r="L27" s="78">
        <v>2285</v>
      </c>
    </row>
    <row r="28" spans="1:12" ht="22.5" thickBot="1" x14ac:dyDescent="0.55000000000000004">
      <c r="A28" s="60" t="s">
        <v>99</v>
      </c>
      <c r="E28" s="187"/>
      <c r="F28" s="61">
        <f>SUM(F26:F27)</f>
        <v>121120</v>
      </c>
      <c r="G28" s="53"/>
      <c r="H28" s="61">
        <f>SUM(H26:H27)</f>
        <v>78228</v>
      </c>
      <c r="I28" s="53"/>
      <c r="J28" s="61">
        <f>SUM(J26:J27)</f>
        <v>111030</v>
      </c>
      <c r="K28" s="53"/>
      <c r="L28" s="61">
        <f>SUM(L26:L27)</f>
        <v>74503</v>
      </c>
    </row>
    <row r="29" spans="1:12" ht="15" customHeight="1" thickTop="1" x14ac:dyDescent="0.5">
      <c r="B29" s="189"/>
      <c r="C29" s="189"/>
      <c r="D29" s="189"/>
      <c r="E29" s="190"/>
      <c r="F29" s="55"/>
      <c r="G29" s="55"/>
      <c r="H29" s="55"/>
      <c r="I29" s="55"/>
      <c r="J29" s="62"/>
      <c r="K29" s="55"/>
      <c r="L29" s="62"/>
    </row>
    <row r="30" spans="1:12" x14ac:dyDescent="0.5">
      <c r="A30" s="180" t="s">
        <v>48</v>
      </c>
      <c r="B30" s="189"/>
      <c r="C30" s="189"/>
      <c r="D30" s="189"/>
      <c r="E30" s="190"/>
      <c r="F30" s="55"/>
      <c r="G30" s="55"/>
      <c r="H30" s="55"/>
      <c r="I30" s="55"/>
      <c r="J30" s="62"/>
      <c r="K30" s="55"/>
      <c r="L30" s="62"/>
    </row>
    <row r="31" spans="1:12" x14ac:dyDescent="0.5">
      <c r="A31" s="176" t="s">
        <v>80</v>
      </c>
      <c r="C31" s="189"/>
      <c r="D31" s="189"/>
      <c r="E31" s="187"/>
      <c r="F31" s="191">
        <f>+F33-F32</f>
        <v>111030</v>
      </c>
      <c r="G31" s="191"/>
      <c r="H31" s="191">
        <f>+H33-H32</f>
        <v>74503</v>
      </c>
      <c r="I31" s="191"/>
      <c r="J31" s="191">
        <f>+J28</f>
        <v>111030</v>
      </c>
      <c r="K31" s="191"/>
      <c r="L31" s="191">
        <f>+L28</f>
        <v>74503</v>
      </c>
    </row>
    <row r="32" spans="1:12" x14ac:dyDescent="0.5">
      <c r="A32" s="176" t="s">
        <v>92</v>
      </c>
      <c r="E32" s="187"/>
      <c r="F32" s="191">
        <v>10090</v>
      </c>
      <c r="G32" s="191"/>
      <c r="H32" s="191">
        <v>3725</v>
      </c>
      <c r="I32" s="191"/>
      <c r="J32" s="191">
        <v>0</v>
      </c>
      <c r="K32" s="191"/>
      <c r="L32" s="191">
        <v>0</v>
      </c>
    </row>
    <row r="33" spans="1:43" ht="22.5" thickBot="1" x14ac:dyDescent="0.55000000000000004">
      <c r="E33" s="187"/>
      <c r="F33" s="64">
        <f>+F28</f>
        <v>121120</v>
      </c>
      <c r="G33" s="62"/>
      <c r="H33" s="64">
        <f>+H28</f>
        <v>78228</v>
      </c>
      <c r="I33" s="62"/>
      <c r="J33" s="61">
        <f>+J28</f>
        <v>111030</v>
      </c>
      <c r="K33" s="62"/>
      <c r="L33" s="61">
        <f>+L28</f>
        <v>74503</v>
      </c>
    </row>
    <row r="34" spans="1:43" s="177" customFormat="1" ht="12.75" customHeight="1" thickTop="1" x14ac:dyDescent="0.5">
      <c r="A34" s="176"/>
      <c r="B34" s="176"/>
      <c r="C34" s="176"/>
      <c r="D34" s="176"/>
      <c r="E34" s="187"/>
      <c r="F34" s="62"/>
      <c r="G34" s="62"/>
      <c r="H34" s="62"/>
      <c r="I34" s="62"/>
      <c r="J34" s="62"/>
      <c r="K34" s="62"/>
      <c r="L34" s="62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</row>
    <row r="35" spans="1:43" s="177" customFormat="1" ht="24.75" customHeight="1" x14ac:dyDescent="0.5">
      <c r="A35" s="176" t="s">
        <v>110</v>
      </c>
      <c r="B35" s="176"/>
      <c r="C35" s="176"/>
      <c r="D35" s="176"/>
      <c r="E35" s="187"/>
      <c r="F35" s="192">
        <f>+F31/383327</f>
        <v>0.28964826375392289</v>
      </c>
      <c r="G35" s="49"/>
      <c r="H35" s="192">
        <f>+H31/383327</f>
        <v>0.19435886332035052</v>
      </c>
      <c r="I35" s="49"/>
      <c r="J35" s="192">
        <f>+J31/383327</f>
        <v>0.28964826375392289</v>
      </c>
      <c r="K35" s="49"/>
      <c r="L35" s="192">
        <f>+L31/383327</f>
        <v>0.19435886332035052</v>
      </c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</row>
    <row r="36" spans="1:43" s="177" customFormat="1" ht="24.75" customHeight="1" x14ac:dyDescent="0.5">
      <c r="A36" s="176"/>
      <c r="B36" s="176"/>
      <c r="C36" s="176"/>
      <c r="D36" s="176"/>
      <c r="E36" s="187"/>
      <c r="F36" s="45"/>
      <c r="G36" s="45"/>
      <c r="H36" s="45"/>
      <c r="I36" s="45"/>
      <c r="J36" s="45"/>
      <c r="K36" s="45"/>
      <c r="L36" s="45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  <c r="AO36" s="176"/>
      <c r="AP36" s="176"/>
      <c r="AQ36" s="176"/>
    </row>
    <row r="37" spans="1:43" s="177" customFormat="1" x14ac:dyDescent="0.5">
      <c r="A37" s="176"/>
      <c r="B37" s="176"/>
      <c r="C37" s="176"/>
      <c r="D37" s="176"/>
      <c r="E37" s="176"/>
      <c r="F37" s="45"/>
      <c r="G37" s="45"/>
      <c r="H37" s="45"/>
      <c r="I37" s="45"/>
      <c r="J37" s="180" t="s">
        <v>105</v>
      </c>
      <c r="K37" s="45"/>
      <c r="L37" s="45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  <c r="AO37" s="176"/>
      <c r="AP37" s="176"/>
      <c r="AQ37" s="176"/>
    </row>
    <row r="38" spans="1:43" s="177" customFormat="1" x14ac:dyDescent="0.5">
      <c r="A38" s="176"/>
      <c r="B38" s="176"/>
      <c r="C38" s="176"/>
      <c r="D38" s="176"/>
      <c r="E38" s="176"/>
      <c r="F38" s="45"/>
      <c r="G38" s="45"/>
      <c r="H38" s="45"/>
      <c r="I38" s="45"/>
      <c r="J38" s="180" t="s">
        <v>106</v>
      </c>
      <c r="K38" s="45"/>
      <c r="L38" s="45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</row>
    <row r="39" spans="1:43" s="177" customFormat="1" ht="17.25" customHeight="1" x14ac:dyDescent="0.5">
      <c r="A39" s="176"/>
      <c r="B39" s="176"/>
      <c r="C39" s="176"/>
      <c r="D39" s="176"/>
      <c r="E39" s="176"/>
      <c r="F39" s="45"/>
      <c r="G39" s="45"/>
      <c r="H39" s="45"/>
      <c r="I39" s="45"/>
      <c r="J39" s="180"/>
      <c r="K39" s="45"/>
      <c r="L39" s="45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</row>
    <row r="40" spans="1:43" s="177" customFormat="1" ht="17.25" customHeight="1" x14ac:dyDescent="0.5">
      <c r="A40" s="176"/>
      <c r="B40" s="176"/>
      <c r="C40" s="176"/>
      <c r="D40" s="176"/>
      <c r="E40" s="176"/>
      <c r="F40" s="45"/>
      <c r="G40" s="45"/>
      <c r="H40" s="45"/>
      <c r="I40" s="45"/>
      <c r="J40" s="180"/>
      <c r="K40" s="45"/>
      <c r="L40" s="45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</row>
    <row r="41" spans="1:43" s="177" customFormat="1" ht="17.25" customHeight="1" x14ac:dyDescent="0.5">
      <c r="A41" s="176"/>
      <c r="B41" s="176"/>
      <c r="C41" s="176"/>
      <c r="D41" s="176"/>
      <c r="E41" s="176"/>
      <c r="F41" s="45"/>
      <c r="G41" s="45"/>
      <c r="H41" s="45"/>
      <c r="I41" s="45"/>
      <c r="J41" s="180"/>
      <c r="K41" s="45"/>
      <c r="L41" s="45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</row>
    <row r="42" spans="1:43" s="177" customFormat="1" x14ac:dyDescent="0.5">
      <c r="A42" s="176"/>
      <c r="B42" s="176"/>
      <c r="C42" s="176"/>
      <c r="D42" s="176"/>
      <c r="E42" s="176"/>
      <c r="F42" s="45"/>
      <c r="G42" s="45"/>
      <c r="H42" s="45"/>
      <c r="I42" s="45"/>
      <c r="J42" s="180"/>
      <c r="K42" s="45"/>
      <c r="L42" s="45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</row>
    <row r="43" spans="1:43" s="177" customFormat="1" x14ac:dyDescent="0.5">
      <c r="A43" s="176"/>
      <c r="B43" s="176"/>
      <c r="C43" s="176"/>
      <c r="D43" s="176"/>
      <c r="E43" s="176"/>
      <c r="F43" s="45"/>
      <c r="G43" s="45"/>
      <c r="H43" s="45"/>
      <c r="I43" s="45"/>
      <c r="J43" s="180"/>
      <c r="K43" s="45"/>
      <c r="L43" s="45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</row>
    <row r="44" spans="1:43" s="177" customFormat="1" x14ac:dyDescent="0.5">
      <c r="A44" s="176"/>
      <c r="B44" s="176"/>
      <c r="C44" s="176"/>
      <c r="D44" s="176"/>
      <c r="E44" s="176"/>
      <c r="F44" s="45"/>
      <c r="G44" s="45"/>
      <c r="H44" s="45"/>
      <c r="I44" s="45"/>
      <c r="J44" s="180"/>
      <c r="K44" s="45"/>
      <c r="L44" s="45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</row>
    <row r="45" spans="1:43" s="177" customFormat="1" x14ac:dyDescent="0.5">
      <c r="A45" s="176"/>
      <c r="B45" s="176"/>
      <c r="C45" s="176"/>
      <c r="D45" s="176"/>
      <c r="E45" s="176"/>
      <c r="F45" s="45"/>
      <c r="G45" s="45"/>
      <c r="H45" s="45"/>
      <c r="I45" s="45"/>
      <c r="J45" s="180"/>
      <c r="K45" s="45"/>
      <c r="L45" s="45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</row>
    <row r="46" spans="1:43" s="177" customFormat="1" x14ac:dyDescent="0.5">
      <c r="A46" s="176"/>
      <c r="B46" s="176"/>
      <c r="C46" s="176"/>
      <c r="D46" s="176"/>
      <c r="E46" s="176"/>
      <c r="F46" s="45"/>
      <c r="G46" s="45"/>
      <c r="H46" s="45"/>
      <c r="I46" s="45"/>
      <c r="J46" s="180"/>
      <c r="K46" s="45"/>
      <c r="L46" s="45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</row>
    <row r="47" spans="1:43" s="177" customFormat="1" x14ac:dyDescent="0.5">
      <c r="A47" s="176"/>
      <c r="B47" s="176"/>
      <c r="C47" s="176"/>
      <c r="D47" s="176"/>
      <c r="E47" s="176"/>
      <c r="F47" s="45"/>
      <c r="G47" s="45"/>
      <c r="H47" s="45"/>
      <c r="I47" s="45"/>
      <c r="J47" s="180"/>
      <c r="K47" s="45"/>
      <c r="L47" s="45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</row>
    <row r="48" spans="1:43" s="177" customFormat="1" ht="11.25" customHeight="1" x14ac:dyDescent="0.5">
      <c r="A48" s="176"/>
      <c r="B48" s="176"/>
      <c r="C48" s="176"/>
      <c r="D48" s="176"/>
      <c r="E48" s="176"/>
      <c r="F48" s="45"/>
      <c r="G48" s="45"/>
      <c r="H48" s="45"/>
      <c r="I48" s="45"/>
      <c r="J48" s="180"/>
      <c r="K48" s="45"/>
      <c r="L48" s="45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</row>
    <row r="49" spans="1:43" s="177" customFormat="1" x14ac:dyDescent="0.5">
      <c r="A49" s="176" t="s">
        <v>11</v>
      </c>
      <c r="B49" s="176"/>
      <c r="C49" s="176"/>
      <c r="D49" s="176"/>
      <c r="E49" s="176"/>
      <c r="F49" s="44"/>
      <c r="G49" s="44"/>
      <c r="H49" s="45"/>
      <c r="I49" s="44"/>
      <c r="J49" s="176"/>
      <c r="K49" s="44"/>
      <c r="L49" s="44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</row>
    <row r="50" spans="1:43" s="177" customFormat="1" x14ac:dyDescent="0.5">
      <c r="A50" s="176"/>
      <c r="B50" s="176"/>
      <c r="C50" s="176"/>
      <c r="D50" s="176"/>
      <c r="E50" s="176"/>
      <c r="F50" s="44"/>
      <c r="G50" s="44"/>
      <c r="H50" s="45"/>
      <c r="I50" s="44"/>
      <c r="J50" s="176"/>
      <c r="K50" s="44"/>
      <c r="L50" s="176">
        <v>8</v>
      </c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</row>
    <row r="51" spans="1:43" s="177" customFormat="1" x14ac:dyDescent="0.5">
      <c r="A51" s="248" t="s">
        <v>137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</row>
    <row r="52" spans="1:43" s="177" customFormat="1" ht="24.75" customHeight="1" x14ac:dyDescent="0.5">
      <c r="A52" s="247" t="s">
        <v>49</v>
      </c>
      <c r="B52" s="247"/>
      <c r="C52" s="247"/>
      <c r="D52" s="247"/>
      <c r="E52" s="247"/>
      <c r="F52" s="247"/>
      <c r="G52" s="247"/>
      <c r="H52" s="247"/>
      <c r="I52" s="247"/>
      <c r="J52" s="247"/>
      <c r="K52" s="247"/>
      <c r="L52" s="247"/>
    </row>
    <row r="53" spans="1:43" s="177" customFormat="1" ht="24.75" customHeight="1" x14ac:dyDescent="0.5">
      <c r="A53" s="248" t="str">
        <f>A4</f>
        <v>For the nine-month period ended September 30, 2025</v>
      </c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</row>
    <row r="54" spans="1:43" s="180" customFormat="1" ht="24.75" customHeight="1" x14ac:dyDescent="0.5">
      <c r="A54" s="178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9" t="s">
        <v>98</v>
      </c>
      <c r="M54" s="177"/>
      <c r="N54" s="177"/>
      <c r="O54" s="177"/>
      <c r="P54" s="177"/>
      <c r="Q54" s="177"/>
      <c r="R54" s="177"/>
      <c r="S54" s="177"/>
      <c r="T54" s="177"/>
      <c r="U54" s="177"/>
    </row>
    <row r="55" spans="1:43" s="177" customFormat="1" ht="24.75" customHeight="1" x14ac:dyDescent="0.5">
      <c r="A55" s="181"/>
      <c r="B55" s="181"/>
      <c r="C55" s="181"/>
      <c r="D55" s="181"/>
      <c r="E55" s="182"/>
      <c r="F55" s="249" t="s">
        <v>37</v>
      </c>
      <c r="G55" s="249"/>
      <c r="H55" s="249"/>
      <c r="I55" s="182"/>
      <c r="J55" s="249" t="s">
        <v>38</v>
      </c>
      <c r="K55" s="249"/>
      <c r="L55" s="249"/>
    </row>
    <row r="56" spans="1:43" s="180" customFormat="1" ht="24.75" customHeight="1" x14ac:dyDescent="0.5">
      <c r="A56" s="183"/>
      <c r="B56" s="183"/>
      <c r="C56" s="183"/>
      <c r="D56" s="183"/>
      <c r="E56" s="184"/>
      <c r="F56" s="184">
        <f>F7</f>
        <v>2025</v>
      </c>
      <c r="G56" s="184"/>
      <c r="H56" s="48" t="str">
        <f>+H7</f>
        <v>2024</v>
      </c>
      <c r="I56" s="184"/>
      <c r="J56" s="184">
        <f>+J7</f>
        <v>2025</v>
      </c>
      <c r="K56" s="184"/>
      <c r="L56" s="48" t="str">
        <f>+L7</f>
        <v>2024</v>
      </c>
      <c r="M56" s="177"/>
      <c r="N56" s="177"/>
      <c r="O56" s="177"/>
      <c r="P56" s="177"/>
      <c r="Q56" s="177"/>
      <c r="R56" s="177"/>
      <c r="S56" s="177"/>
      <c r="T56" s="177"/>
      <c r="U56" s="177"/>
    </row>
    <row r="57" spans="1:43" x14ac:dyDescent="0.5">
      <c r="A57" s="180"/>
      <c r="B57" s="180"/>
      <c r="C57" s="180"/>
      <c r="D57" s="180"/>
      <c r="E57" s="180"/>
      <c r="F57" s="185"/>
      <c r="G57" s="185"/>
      <c r="H57" s="185"/>
      <c r="I57" s="185"/>
      <c r="J57" s="185"/>
      <c r="K57" s="185"/>
      <c r="L57" s="185"/>
    </row>
    <row r="58" spans="1:43" ht="24.75" customHeight="1" x14ac:dyDescent="0.5">
      <c r="A58" s="72" t="s">
        <v>99</v>
      </c>
      <c r="B58" s="180"/>
      <c r="C58" s="180"/>
      <c r="D58" s="180"/>
      <c r="E58" s="180"/>
      <c r="F58" s="162">
        <f>+F33</f>
        <v>121120</v>
      </c>
      <c r="G58" s="49"/>
      <c r="H58" s="162">
        <f>+H33</f>
        <v>78228</v>
      </c>
      <c r="I58" s="49"/>
      <c r="J58" s="162">
        <f>+J28</f>
        <v>111030</v>
      </c>
      <c r="K58" s="49"/>
      <c r="L58" s="162">
        <f>+L33</f>
        <v>74503</v>
      </c>
    </row>
    <row r="59" spans="1:43" ht="15" customHeight="1" x14ac:dyDescent="0.5">
      <c r="A59" s="177"/>
      <c r="B59" s="180"/>
      <c r="C59" s="180"/>
      <c r="D59" s="180"/>
      <c r="E59" s="180"/>
      <c r="F59" s="67"/>
      <c r="G59" s="53"/>
      <c r="H59" s="67"/>
      <c r="I59" s="53"/>
      <c r="J59" s="67"/>
      <c r="K59" s="53"/>
      <c r="L59" s="67"/>
    </row>
    <row r="60" spans="1:43" s="177" customFormat="1" ht="24.75" customHeight="1" x14ac:dyDescent="0.5">
      <c r="A60" s="72" t="s">
        <v>100</v>
      </c>
      <c r="B60" s="180"/>
      <c r="C60" s="180"/>
      <c r="D60" s="180"/>
      <c r="E60" s="180"/>
      <c r="F60" s="67"/>
      <c r="G60" s="53"/>
      <c r="H60" s="67"/>
      <c r="I60" s="53"/>
      <c r="J60" s="67"/>
      <c r="K60" s="53"/>
      <c r="L60" s="67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</row>
    <row r="61" spans="1:43" s="177" customFormat="1" ht="24.75" customHeight="1" x14ac:dyDescent="0.5">
      <c r="A61" s="176" t="s">
        <v>153</v>
      </c>
      <c r="C61" s="176"/>
      <c r="D61" s="176"/>
      <c r="E61" s="180"/>
      <c r="F61" s="67"/>
      <c r="G61" s="53"/>
      <c r="H61" s="67"/>
      <c r="I61" s="53"/>
      <c r="J61" s="67"/>
      <c r="K61" s="53"/>
      <c r="L61" s="67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</row>
    <row r="62" spans="1:43" s="177" customFormat="1" ht="24.75" customHeight="1" x14ac:dyDescent="0.5">
      <c r="A62" s="176" t="s">
        <v>169</v>
      </c>
      <c r="C62" s="176"/>
      <c r="D62" s="176"/>
      <c r="E62" s="180"/>
      <c r="F62" s="77">
        <v>0</v>
      </c>
      <c r="G62" s="160"/>
      <c r="H62" s="77">
        <v>22898</v>
      </c>
      <c r="I62" s="160"/>
      <c r="J62" s="77">
        <v>0</v>
      </c>
      <c r="K62" s="160"/>
      <c r="L62" s="77">
        <v>-1015125</v>
      </c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</row>
    <row r="63" spans="1:43" s="177" customFormat="1" ht="24.75" customHeight="1" x14ac:dyDescent="0.5">
      <c r="A63" s="176" t="s">
        <v>168</v>
      </c>
      <c r="C63" s="176"/>
      <c r="D63" s="176"/>
      <c r="E63" s="180"/>
      <c r="F63" s="77">
        <v>0</v>
      </c>
      <c r="G63" s="160"/>
      <c r="H63" s="77">
        <v>-206</v>
      </c>
      <c r="I63" s="160"/>
      <c r="J63" s="77">
        <v>0</v>
      </c>
      <c r="K63" s="160"/>
      <c r="L63" s="77">
        <v>-114</v>
      </c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</row>
    <row r="64" spans="1:43" s="177" customFormat="1" ht="24.75" customHeight="1" x14ac:dyDescent="0.5">
      <c r="A64" s="176" t="s">
        <v>143</v>
      </c>
      <c r="B64" s="176"/>
      <c r="D64" s="176"/>
      <c r="E64" s="180"/>
      <c r="F64" s="77">
        <v>0</v>
      </c>
      <c r="G64" s="193"/>
      <c r="H64" s="194">
        <v>-4538</v>
      </c>
      <c r="I64" s="195"/>
      <c r="J64" s="77">
        <v>0</v>
      </c>
      <c r="K64" s="195"/>
      <c r="L64" s="194">
        <v>203025</v>
      </c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</row>
    <row r="65" spans="1:43" s="177" customFormat="1" ht="24.75" customHeight="1" x14ac:dyDescent="0.5">
      <c r="A65" s="72" t="s">
        <v>100</v>
      </c>
      <c r="B65" s="180"/>
      <c r="C65" s="180"/>
      <c r="D65" s="180"/>
      <c r="E65" s="180"/>
      <c r="F65" s="196">
        <f>SUM(F61:F64)</f>
        <v>0</v>
      </c>
      <c r="G65" s="71"/>
      <c r="H65" s="196">
        <f>SUM(H61:H64)</f>
        <v>18154</v>
      </c>
      <c r="I65" s="71"/>
      <c r="J65" s="196">
        <f>SUM(J61:J64)</f>
        <v>0</v>
      </c>
      <c r="K65" s="71"/>
      <c r="L65" s="196">
        <f>SUM(L61:L64)</f>
        <v>-812214</v>
      </c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</row>
    <row r="66" spans="1:43" s="177" customFormat="1" ht="24.75" customHeight="1" thickBot="1" x14ac:dyDescent="0.55000000000000004">
      <c r="A66" s="72" t="s">
        <v>101</v>
      </c>
      <c r="B66" s="180"/>
      <c r="C66" s="180"/>
      <c r="D66" s="180"/>
      <c r="E66" s="180"/>
      <c r="F66" s="197">
        <f>+F58+F65</f>
        <v>121120</v>
      </c>
      <c r="G66" s="53"/>
      <c r="H66" s="198">
        <f>+H58+H65</f>
        <v>96382</v>
      </c>
      <c r="I66" s="53"/>
      <c r="J66" s="198">
        <f>+J58+J65</f>
        <v>111030</v>
      </c>
      <c r="K66" s="53"/>
      <c r="L66" s="199">
        <f>+L58+L65</f>
        <v>-737711</v>
      </c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</row>
    <row r="67" spans="1:43" s="177" customFormat="1" ht="15" customHeight="1" thickTop="1" x14ac:dyDescent="0.5">
      <c r="A67" s="180"/>
      <c r="B67" s="180"/>
      <c r="C67" s="180"/>
      <c r="D67" s="180"/>
      <c r="E67" s="180"/>
      <c r="F67" s="67"/>
      <c r="G67" s="53"/>
      <c r="H67" s="200"/>
      <c r="I67" s="53"/>
      <c r="J67" s="67"/>
      <c r="K67" s="53"/>
      <c r="L67" s="67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  <c r="AO67" s="176"/>
      <c r="AP67" s="176"/>
      <c r="AQ67" s="176"/>
    </row>
    <row r="68" spans="1:43" s="177" customFormat="1" x14ac:dyDescent="0.5">
      <c r="A68" s="72" t="s">
        <v>192</v>
      </c>
      <c r="B68" s="176"/>
      <c r="C68" s="176"/>
      <c r="D68" s="176"/>
      <c r="E68" s="176"/>
      <c r="F68" s="62"/>
      <c r="G68" s="53"/>
      <c r="H68" s="62"/>
      <c r="I68" s="53"/>
      <c r="J68" s="62"/>
      <c r="K68" s="53"/>
      <c r="L68" s="62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</row>
    <row r="69" spans="1:43" s="177" customFormat="1" x14ac:dyDescent="0.5">
      <c r="A69" s="68" t="s">
        <v>80</v>
      </c>
      <c r="B69" s="176"/>
      <c r="C69" s="176"/>
      <c r="D69" s="176"/>
      <c r="E69" s="176"/>
      <c r="F69" s="77">
        <f>+F71-F70</f>
        <v>111030</v>
      </c>
      <c r="G69" s="55"/>
      <c r="H69" s="201">
        <f>+H71-H70</f>
        <v>92708</v>
      </c>
      <c r="I69" s="55"/>
      <c r="J69" s="208">
        <f>+J71-J70</f>
        <v>111030</v>
      </c>
      <c r="K69" s="55"/>
      <c r="L69" s="77">
        <f>+L71-L70</f>
        <v>-737711</v>
      </c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</row>
    <row r="70" spans="1:43" s="177" customFormat="1" x14ac:dyDescent="0.5">
      <c r="A70" s="68" t="s">
        <v>76</v>
      </c>
      <c r="B70" s="176"/>
      <c r="C70" s="176"/>
      <c r="D70" s="176"/>
      <c r="E70" s="176"/>
      <c r="F70" s="202">
        <v>10090</v>
      </c>
      <c r="G70" s="55"/>
      <c r="H70" s="201">
        <v>3674</v>
      </c>
      <c r="I70" s="55"/>
      <c r="J70" s="62">
        <v>0</v>
      </c>
      <c r="K70" s="55"/>
      <c r="L70" s="62">
        <v>0</v>
      </c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6"/>
      <c r="AL70" s="176"/>
      <c r="AM70" s="176"/>
      <c r="AN70" s="176"/>
      <c r="AO70" s="176"/>
      <c r="AP70" s="176"/>
      <c r="AQ70" s="176"/>
    </row>
    <row r="71" spans="1:43" s="177" customFormat="1" ht="22.5" thickBot="1" x14ac:dyDescent="0.55000000000000004">
      <c r="A71" s="68" t="s">
        <v>101</v>
      </c>
      <c r="B71" s="176"/>
      <c r="C71" s="176"/>
      <c r="D71" s="176"/>
      <c r="E71" s="176"/>
      <c r="F71" s="203">
        <f>+F66</f>
        <v>121120</v>
      </c>
      <c r="G71" s="55"/>
      <c r="H71" s="205">
        <f>+H66</f>
        <v>96382</v>
      </c>
      <c r="I71" s="55"/>
      <c r="J71" s="205">
        <f>+J66</f>
        <v>111030</v>
      </c>
      <c r="K71" s="55"/>
      <c r="L71" s="213">
        <f>+L66</f>
        <v>-737711</v>
      </c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</row>
    <row r="72" spans="1:43" s="177" customFormat="1" ht="24.75" customHeight="1" thickTop="1" x14ac:dyDescent="0.5">
      <c r="A72" s="176"/>
      <c r="B72" s="176"/>
      <c r="C72" s="176"/>
      <c r="D72" s="176"/>
      <c r="E72" s="176"/>
      <c r="F72" s="71"/>
      <c r="G72" s="53"/>
      <c r="H72" s="204"/>
      <c r="I72" s="53"/>
      <c r="J72" s="176"/>
      <c r="K72" s="53"/>
      <c r="L72" s="71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</row>
    <row r="73" spans="1:43" s="177" customFormat="1" ht="21" customHeight="1" x14ac:dyDescent="0.5">
      <c r="A73" s="176"/>
      <c r="B73" s="176"/>
      <c r="C73" s="176"/>
      <c r="D73" s="176"/>
      <c r="E73" s="176"/>
      <c r="F73" s="71"/>
      <c r="G73" s="55"/>
      <c r="H73" s="71"/>
      <c r="I73" s="55"/>
      <c r="J73" s="176"/>
      <c r="K73" s="55"/>
      <c r="L73" s="71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</row>
    <row r="74" spans="1:43" ht="24.75" customHeight="1" x14ac:dyDescent="0.5">
      <c r="F74" s="45"/>
      <c r="G74" s="45"/>
      <c r="H74" s="45"/>
      <c r="I74" s="45"/>
      <c r="J74" s="180" t="s">
        <v>105</v>
      </c>
      <c r="K74" s="45"/>
      <c r="L74" s="45"/>
    </row>
    <row r="75" spans="1:43" ht="24.75" customHeight="1" x14ac:dyDescent="0.5">
      <c r="F75" s="45"/>
      <c r="G75" s="45"/>
      <c r="H75" s="45"/>
      <c r="I75" s="45"/>
      <c r="J75" s="180" t="s">
        <v>106</v>
      </c>
      <c r="K75" s="45"/>
      <c r="L75" s="45"/>
    </row>
    <row r="76" spans="1:43" s="177" customFormat="1" x14ac:dyDescent="0.5">
      <c r="A76" s="176"/>
      <c r="B76" s="176"/>
      <c r="C76" s="176"/>
      <c r="D76" s="176"/>
      <c r="E76" s="176"/>
      <c r="F76" s="71"/>
      <c r="G76" s="71"/>
      <c r="H76" s="74"/>
      <c r="I76" s="71"/>
      <c r="J76" s="75"/>
      <c r="K76" s="71"/>
      <c r="L76" s="71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</row>
    <row r="77" spans="1:43" s="177" customFormat="1" x14ac:dyDescent="0.5">
      <c r="A77" s="176"/>
      <c r="B77" s="176"/>
      <c r="C77" s="176"/>
      <c r="D77" s="176"/>
      <c r="E77" s="176"/>
      <c r="F77" s="71"/>
      <c r="G77" s="71"/>
      <c r="H77" s="74"/>
      <c r="I77" s="71"/>
      <c r="J77" s="75"/>
      <c r="K77" s="71"/>
      <c r="L77" s="71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</row>
    <row r="78" spans="1:43" s="177" customFormat="1" x14ac:dyDescent="0.5">
      <c r="A78" s="176"/>
      <c r="B78" s="176"/>
      <c r="C78" s="176"/>
      <c r="D78" s="176"/>
      <c r="E78" s="176"/>
      <c r="F78" s="71"/>
      <c r="G78" s="71"/>
      <c r="H78" s="74"/>
      <c r="I78" s="71"/>
      <c r="J78" s="75"/>
      <c r="K78" s="71"/>
      <c r="L78" s="71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</row>
    <row r="79" spans="1:43" s="177" customFormat="1" x14ac:dyDescent="0.5">
      <c r="A79" s="176"/>
      <c r="B79" s="176"/>
      <c r="C79" s="176"/>
      <c r="D79" s="176"/>
      <c r="E79" s="176"/>
      <c r="F79" s="71"/>
      <c r="G79" s="71"/>
      <c r="H79" s="71"/>
      <c r="I79" s="71"/>
      <c r="J79" s="75"/>
      <c r="K79" s="71"/>
      <c r="L79" s="71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</row>
    <row r="80" spans="1:43" s="177" customFormat="1" x14ac:dyDescent="0.5">
      <c r="A80" s="176"/>
      <c r="B80" s="176"/>
      <c r="C80" s="176"/>
      <c r="D80" s="176"/>
      <c r="E80" s="176"/>
      <c r="F80" s="71"/>
      <c r="G80" s="71"/>
      <c r="I80" s="71"/>
      <c r="J80" s="76"/>
      <c r="K80" s="71"/>
      <c r="L80" s="71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</row>
    <row r="81" spans="1:43" s="177" customFormat="1" x14ac:dyDescent="0.5">
      <c r="A81" s="176"/>
      <c r="B81" s="176"/>
      <c r="C81" s="176"/>
      <c r="D81" s="176"/>
      <c r="E81" s="176"/>
      <c r="F81" s="71"/>
      <c r="G81" s="71"/>
      <c r="H81" s="71"/>
      <c r="I81" s="71"/>
      <c r="J81" s="75"/>
      <c r="K81" s="71"/>
      <c r="L81" s="71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</row>
    <row r="82" spans="1:43" s="177" customFormat="1" x14ac:dyDescent="0.5">
      <c r="A82" s="176"/>
      <c r="B82" s="176"/>
      <c r="C82" s="176"/>
      <c r="D82" s="176"/>
      <c r="E82" s="176"/>
      <c r="F82" s="71"/>
      <c r="G82" s="71"/>
      <c r="H82" s="71"/>
      <c r="I82" s="71"/>
      <c r="J82" s="75"/>
      <c r="K82" s="71"/>
      <c r="L82" s="71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</row>
    <row r="83" spans="1:43" s="177" customFormat="1" x14ac:dyDescent="0.5">
      <c r="A83" s="176"/>
      <c r="B83" s="176"/>
      <c r="C83" s="176"/>
      <c r="D83" s="176"/>
      <c r="E83" s="176"/>
      <c r="F83" s="71"/>
      <c r="G83" s="71"/>
      <c r="H83" s="71"/>
      <c r="I83" s="71"/>
      <c r="J83" s="75"/>
      <c r="K83" s="71"/>
      <c r="L83" s="71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</row>
    <row r="84" spans="1:43" s="177" customFormat="1" x14ac:dyDescent="0.5">
      <c r="A84" s="176"/>
      <c r="B84" s="176"/>
      <c r="C84" s="176"/>
      <c r="D84" s="176"/>
      <c r="E84" s="176"/>
      <c r="F84" s="71"/>
      <c r="G84" s="71"/>
      <c r="H84" s="71"/>
      <c r="I84" s="71"/>
      <c r="J84" s="75"/>
      <c r="K84" s="71"/>
      <c r="L84" s="71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</row>
    <row r="85" spans="1:43" s="177" customFormat="1" x14ac:dyDescent="0.5">
      <c r="A85" s="176"/>
      <c r="B85" s="176"/>
      <c r="C85" s="176"/>
      <c r="D85" s="176"/>
      <c r="E85" s="176"/>
      <c r="F85" s="71"/>
      <c r="G85" s="71"/>
      <c r="H85" s="71"/>
      <c r="I85" s="71"/>
      <c r="J85" s="75"/>
      <c r="K85" s="71"/>
      <c r="L85" s="71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P85" s="176"/>
      <c r="AQ85" s="176"/>
    </row>
    <row r="86" spans="1:43" s="177" customFormat="1" x14ac:dyDescent="0.5">
      <c r="A86" s="176"/>
      <c r="B86" s="176"/>
      <c r="C86" s="176"/>
      <c r="D86" s="176"/>
      <c r="E86" s="176"/>
      <c r="F86" s="71"/>
      <c r="G86" s="71"/>
      <c r="H86" s="71"/>
      <c r="I86" s="71"/>
      <c r="J86" s="75"/>
      <c r="K86" s="71"/>
      <c r="L86" s="71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6"/>
      <c r="AH86" s="176"/>
      <c r="AI86" s="176"/>
      <c r="AJ86" s="176"/>
      <c r="AK86" s="176"/>
      <c r="AL86" s="176"/>
      <c r="AM86" s="176"/>
      <c r="AN86" s="176"/>
      <c r="AO86" s="176"/>
      <c r="AP86" s="176"/>
      <c r="AQ86" s="176"/>
    </row>
    <row r="87" spans="1:43" s="177" customFormat="1" x14ac:dyDescent="0.5">
      <c r="A87" s="176"/>
      <c r="B87" s="176"/>
      <c r="C87" s="176"/>
      <c r="D87" s="176"/>
      <c r="E87" s="176"/>
      <c r="F87" s="71"/>
      <c r="G87" s="71"/>
      <c r="H87" s="71"/>
      <c r="I87" s="71"/>
      <c r="J87" s="75"/>
      <c r="K87" s="71"/>
      <c r="L87" s="71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</row>
    <row r="88" spans="1:43" s="177" customFormat="1" x14ac:dyDescent="0.5">
      <c r="A88" s="176"/>
      <c r="B88" s="176"/>
      <c r="C88" s="176"/>
      <c r="D88" s="176"/>
      <c r="E88" s="176"/>
      <c r="F88" s="71"/>
      <c r="G88" s="71"/>
      <c r="H88" s="71"/>
      <c r="I88" s="71"/>
      <c r="J88" s="75"/>
      <c r="K88" s="71"/>
      <c r="L88" s="71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76"/>
      <c r="AI88" s="176"/>
      <c r="AJ88" s="176"/>
      <c r="AK88" s="176"/>
      <c r="AL88" s="176"/>
      <c r="AM88" s="176"/>
      <c r="AN88" s="176"/>
      <c r="AO88" s="176"/>
      <c r="AP88" s="176"/>
      <c r="AQ88" s="176"/>
    </row>
    <row r="89" spans="1:43" s="177" customFormat="1" x14ac:dyDescent="0.5">
      <c r="A89" s="176"/>
      <c r="B89" s="176"/>
      <c r="C89" s="176"/>
      <c r="D89" s="176"/>
      <c r="E89" s="176"/>
      <c r="F89" s="71"/>
      <c r="G89" s="71"/>
      <c r="H89" s="71"/>
      <c r="I89" s="71"/>
      <c r="J89" s="75"/>
      <c r="K89" s="71"/>
      <c r="L89" s="71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</row>
    <row r="90" spans="1:43" s="177" customFormat="1" x14ac:dyDescent="0.5">
      <c r="A90" s="176"/>
      <c r="B90" s="176"/>
      <c r="C90" s="176"/>
      <c r="D90" s="176"/>
      <c r="E90" s="176"/>
      <c r="F90" s="71"/>
      <c r="G90" s="71"/>
      <c r="H90" s="71"/>
      <c r="I90" s="71"/>
      <c r="J90" s="75"/>
      <c r="K90" s="71"/>
      <c r="L90" s="71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6"/>
      <c r="AH90" s="176"/>
      <c r="AI90" s="176"/>
      <c r="AJ90" s="176"/>
      <c r="AK90" s="176"/>
      <c r="AL90" s="176"/>
      <c r="AM90" s="176"/>
      <c r="AN90" s="176"/>
      <c r="AO90" s="176"/>
      <c r="AP90" s="176"/>
      <c r="AQ90" s="176"/>
    </row>
    <row r="91" spans="1:43" s="177" customFormat="1" x14ac:dyDescent="0.5">
      <c r="A91" s="176"/>
      <c r="B91" s="176"/>
      <c r="C91" s="176"/>
      <c r="D91" s="176"/>
      <c r="E91" s="176"/>
      <c r="F91" s="71"/>
      <c r="G91" s="71"/>
      <c r="H91" s="71"/>
      <c r="I91" s="71"/>
      <c r="J91" s="75"/>
      <c r="K91" s="71"/>
      <c r="L91" s="71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76"/>
      <c r="AI91" s="176"/>
      <c r="AJ91" s="176"/>
      <c r="AK91" s="176"/>
      <c r="AL91" s="176"/>
      <c r="AM91" s="176"/>
      <c r="AN91" s="176"/>
      <c r="AO91" s="176"/>
      <c r="AP91" s="176"/>
      <c r="AQ91" s="176"/>
    </row>
    <row r="92" spans="1:43" s="177" customFormat="1" x14ac:dyDescent="0.5">
      <c r="A92" s="176"/>
      <c r="B92" s="176"/>
      <c r="C92" s="176"/>
      <c r="D92" s="176"/>
      <c r="E92" s="176"/>
      <c r="F92" s="71"/>
      <c r="G92" s="71"/>
      <c r="H92" s="71"/>
      <c r="I92" s="71"/>
      <c r="J92" s="75"/>
      <c r="K92" s="71"/>
      <c r="L92" s="71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</row>
    <row r="93" spans="1:43" s="177" customFormat="1" x14ac:dyDescent="0.5">
      <c r="A93" s="176"/>
      <c r="B93" s="176"/>
      <c r="C93" s="176"/>
      <c r="D93" s="176"/>
      <c r="E93" s="176"/>
      <c r="F93" s="71"/>
      <c r="G93" s="71"/>
      <c r="H93" s="71"/>
      <c r="I93" s="71"/>
      <c r="J93" s="75"/>
      <c r="K93" s="71"/>
      <c r="L93" s="71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/>
      <c r="AN93" s="176"/>
      <c r="AO93" s="176"/>
      <c r="AP93" s="176"/>
      <c r="AQ93" s="176"/>
    </row>
    <row r="94" spans="1:43" s="177" customFormat="1" x14ac:dyDescent="0.5">
      <c r="A94" s="176"/>
      <c r="B94" s="176"/>
      <c r="C94" s="176"/>
      <c r="D94" s="176"/>
      <c r="E94" s="176"/>
      <c r="F94" s="71"/>
      <c r="G94" s="71"/>
      <c r="H94" s="71"/>
      <c r="I94" s="71"/>
      <c r="J94" s="75"/>
      <c r="K94" s="71"/>
      <c r="L94" s="71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</row>
    <row r="95" spans="1:43" s="177" customFormat="1" ht="18.95" customHeight="1" x14ac:dyDescent="0.5">
      <c r="A95" s="176"/>
      <c r="B95" s="176"/>
      <c r="C95" s="176"/>
      <c r="D95" s="176"/>
      <c r="E95" s="176"/>
      <c r="F95" s="71"/>
      <c r="G95" s="71"/>
      <c r="H95" s="71"/>
      <c r="I95" s="71"/>
      <c r="J95" s="75"/>
      <c r="K95" s="71"/>
      <c r="L95" s="71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6"/>
      <c r="AJ95" s="176"/>
      <c r="AK95" s="176"/>
      <c r="AL95" s="176"/>
      <c r="AM95" s="176"/>
      <c r="AN95" s="176"/>
      <c r="AO95" s="176"/>
      <c r="AP95" s="176"/>
      <c r="AQ95" s="176"/>
    </row>
    <row r="96" spans="1:43" s="177" customFormat="1" x14ac:dyDescent="0.5">
      <c r="A96" s="176" t="s">
        <v>11</v>
      </c>
      <c r="B96" s="176"/>
      <c r="C96" s="176"/>
      <c r="D96" s="176"/>
      <c r="E96" s="176"/>
      <c r="F96" s="71"/>
      <c r="G96" s="71"/>
      <c r="H96" s="71"/>
      <c r="I96" s="71"/>
      <c r="J96" s="49"/>
      <c r="K96" s="71"/>
      <c r="L96" s="71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76"/>
      <c r="AI96" s="176"/>
      <c r="AJ96" s="176"/>
      <c r="AK96" s="176"/>
      <c r="AL96" s="176"/>
      <c r="AM96" s="176"/>
      <c r="AN96" s="176"/>
      <c r="AO96" s="176"/>
      <c r="AP96" s="176"/>
      <c r="AQ96" s="176"/>
    </row>
    <row r="97" spans="22:43" s="177" customFormat="1" ht="24.75" customHeight="1" x14ac:dyDescent="0.5"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76"/>
      <c r="AI97" s="176"/>
      <c r="AJ97" s="176"/>
      <c r="AK97" s="176"/>
      <c r="AL97" s="176"/>
      <c r="AM97" s="176"/>
      <c r="AN97" s="176"/>
      <c r="AO97" s="176"/>
      <c r="AP97" s="176"/>
      <c r="AQ97" s="176"/>
    </row>
    <row r="98" spans="22:43" s="177" customFormat="1" ht="24.75" customHeight="1" x14ac:dyDescent="0.5"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</row>
    <row r="99" spans="22:43" s="177" customFormat="1" ht="24.75" customHeight="1" x14ac:dyDescent="0.5"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</row>
    <row r="100" spans="22:43" s="177" customFormat="1" ht="24.75" customHeight="1" x14ac:dyDescent="0.5"/>
    <row r="101" spans="22:43" s="177" customFormat="1" ht="24.75" customHeight="1" x14ac:dyDescent="0.5"/>
    <row r="102" spans="22:43" s="177" customFormat="1" ht="24.75" customHeight="1" x14ac:dyDescent="0.5"/>
    <row r="103" spans="22:43" s="177" customFormat="1" ht="24.75" customHeight="1" x14ac:dyDescent="0.5"/>
    <row r="104" spans="22:43" s="177" customFormat="1" ht="24.75" customHeight="1" x14ac:dyDescent="0.5"/>
    <row r="105" spans="22:43" s="177" customFormat="1" ht="24.75" customHeight="1" x14ac:dyDescent="0.5"/>
    <row r="106" spans="22:43" s="177" customFormat="1" ht="24.75" customHeight="1" x14ac:dyDescent="0.5"/>
    <row r="107" spans="22:43" s="177" customFormat="1" ht="24.75" customHeight="1" x14ac:dyDescent="0.5"/>
    <row r="108" spans="22:43" s="177" customFormat="1" ht="24.75" customHeight="1" x14ac:dyDescent="0.5"/>
    <row r="109" spans="22:43" s="177" customFormat="1" ht="24.75" customHeight="1" x14ac:dyDescent="0.5"/>
    <row r="110" spans="22:43" s="177" customFormat="1" ht="24.75" customHeight="1" x14ac:dyDescent="0.5"/>
    <row r="111" spans="22:43" s="177" customFormat="1" ht="24.75" customHeight="1" x14ac:dyDescent="0.5"/>
    <row r="112" spans="22:43" s="177" customFormat="1" ht="24.75" customHeight="1" x14ac:dyDescent="0.5"/>
    <row r="113" s="177" customFormat="1" ht="24.75" customHeight="1" x14ac:dyDescent="0.5"/>
    <row r="114" s="177" customFormat="1" ht="24.75" customHeight="1" x14ac:dyDescent="0.5"/>
    <row r="115" s="177" customFormat="1" ht="24.75" customHeight="1" x14ac:dyDescent="0.5"/>
    <row r="116" s="177" customFormat="1" ht="24.75" customHeight="1" x14ac:dyDescent="0.5"/>
    <row r="117" s="177" customFormat="1" ht="24.75" customHeight="1" x14ac:dyDescent="0.5"/>
    <row r="118" s="177" customFormat="1" ht="24.75" customHeight="1" x14ac:dyDescent="0.5"/>
    <row r="119" s="177" customFormat="1" ht="24.75" customHeight="1" x14ac:dyDescent="0.5"/>
    <row r="120" s="177" customFormat="1" ht="24.75" customHeight="1" x14ac:dyDescent="0.5"/>
    <row r="121" s="177" customFormat="1" ht="24.75" customHeight="1" x14ac:dyDescent="0.5"/>
    <row r="122" s="177" customFormat="1" ht="24.75" customHeight="1" x14ac:dyDescent="0.5"/>
    <row r="123" s="177" customFormat="1" ht="24.75" customHeight="1" x14ac:dyDescent="0.5"/>
    <row r="124" s="177" customFormat="1" ht="24.75" customHeight="1" x14ac:dyDescent="0.5"/>
    <row r="125" s="177" customFormat="1" ht="24.75" customHeight="1" x14ac:dyDescent="0.5"/>
    <row r="126" s="177" customFormat="1" ht="24.75" customHeight="1" x14ac:dyDescent="0.5"/>
    <row r="127" s="177" customFormat="1" ht="24.75" customHeight="1" x14ac:dyDescent="0.5"/>
    <row r="128" s="177" customFormat="1" ht="24.75" customHeight="1" x14ac:dyDescent="0.5"/>
    <row r="129" s="177" customFormat="1" ht="24.75" customHeight="1" x14ac:dyDescent="0.5"/>
    <row r="130" s="177" customFormat="1" ht="24.75" customHeight="1" x14ac:dyDescent="0.5"/>
    <row r="131" s="177" customFormat="1" ht="24.75" customHeight="1" x14ac:dyDescent="0.5"/>
    <row r="132" s="177" customFormat="1" ht="24.75" customHeight="1" x14ac:dyDescent="0.5"/>
    <row r="133" s="177" customFormat="1" ht="24.75" customHeight="1" x14ac:dyDescent="0.5"/>
    <row r="134" s="177" customFormat="1" ht="24.75" customHeight="1" x14ac:dyDescent="0.5"/>
    <row r="135" s="177" customFormat="1" ht="24.75" customHeight="1" x14ac:dyDescent="0.5"/>
    <row r="136" s="177" customFormat="1" ht="24.75" customHeight="1" x14ac:dyDescent="0.5"/>
    <row r="137" s="177" customFormat="1" ht="24.75" customHeight="1" x14ac:dyDescent="0.5"/>
    <row r="138" s="177" customFormat="1" ht="24.75" customHeight="1" x14ac:dyDescent="0.5"/>
    <row r="139" s="177" customFormat="1" ht="24.75" customHeight="1" x14ac:dyDescent="0.5"/>
    <row r="140" s="177" customFormat="1" ht="24.75" customHeight="1" x14ac:dyDescent="0.5"/>
    <row r="141" s="177" customFormat="1" ht="24.75" customHeight="1" x14ac:dyDescent="0.5"/>
    <row r="142" s="177" customFormat="1" ht="24.75" customHeight="1" x14ac:dyDescent="0.5"/>
    <row r="143" s="177" customFormat="1" ht="24.75" customHeight="1" x14ac:dyDescent="0.5"/>
    <row r="144" s="177" customFormat="1" ht="24.75" customHeight="1" x14ac:dyDescent="0.5"/>
    <row r="145" s="177" customFormat="1" ht="24.75" customHeight="1" x14ac:dyDescent="0.5"/>
    <row r="146" s="177" customFormat="1" ht="24.75" customHeight="1" x14ac:dyDescent="0.5"/>
    <row r="147" s="177" customFormat="1" ht="24.75" customHeight="1" x14ac:dyDescent="0.5"/>
    <row r="148" s="177" customFormat="1" ht="24.75" customHeight="1" x14ac:dyDescent="0.5"/>
    <row r="149" s="177" customFormat="1" ht="24.75" customHeight="1" x14ac:dyDescent="0.5"/>
    <row r="150" s="177" customFormat="1" ht="24.75" customHeight="1" x14ac:dyDescent="0.5"/>
    <row r="151" s="177" customFormat="1" ht="24.75" customHeight="1" x14ac:dyDescent="0.5"/>
    <row r="152" s="177" customFormat="1" ht="24.75" customHeight="1" x14ac:dyDescent="0.5"/>
    <row r="153" s="177" customFormat="1" ht="24.75" customHeight="1" x14ac:dyDescent="0.5"/>
    <row r="154" s="177" customFormat="1" ht="24.75" customHeight="1" x14ac:dyDescent="0.5"/>
    <row r="155" s="177" customFormat="1" ht="24.75" customHeight="1" x14ac:dyDescent="0.5"/>
    <row r="156" s="177" customFormat="1" ht="24.75" customHeight="1" x14ac:dyDescent="0.5"/>
    <row r="157" s="177" customFormat="1" ht="45.75" customHeight="1" x14ac:dyDescent="0.5"/>
    <row r="158" s="177" customFormat="1" ht="24.75" customHeight="1" x14ac:dyDescent="0.5"/>
    <row r="159" s="177" customFormat="1" ht="24.75" customHeight="1" x14ac:dyDescent="0.5"/>
    <row r="160" s="177" customFormat="1" ht="24.75" customHeight="1" x14ac:dyDescent="0.5"/>
    <row r="161" s="177" customFormat="1" ht="24.75" customHeight="1" x14ac:dyDescent="0.5"/>
    <row r="162" s="177" customFormat="1" ht="24.75" customHeight="1" x14ac:dyDescent="0.5"/>
    <row r="163" s="177" customFormat="1" ht="24.75" customHeight="1" x14ac:dyDescent="0.5"/>
    <row r="164" s="177" customFormat="1" ht="24.75" customHeight="1" x14ac:dyDescent="0.5"/>
    <row r="165" s="177" customFormat="1" ht="24.75" customHeight="1" x14ac:dyDescent="0.5"/>
    <row r="166" s="177" customFormat="1" ht="24.75" customHeight="1" x14ac:dyDescent="0.5"/>
    <row r="167" s="177" customFormat="1" ht="24.75" customHeight="1" x14ac:dyDescent="0.5"/>
    <row r="168" s="177" customFormat="1" ht="24.75" customHeight="1" x14ac:dyDescent="0.5"/>
    <row r="169" s="177" customFormat="1" ht="24.75" customHeight="1" x14ac:dyDescent="0.5"/>
    <row r="170" s="177" customFormat="1" ht="24.75" customHeight="1" x14ac:dyDescent="0.5"/>
    <row r="171" s="177" customFormat="1" ht="24.75" customHeight="1" x14ac:dyDescent="0.5"/>
    <row r="172" s="177" customFormat="1" ht="24.75" customHeight="1" x14ac:dyDescent="0.5"/>
    <row r="173" s="177" customFormat="1" ht="24.75" customHeight="1" x14ac:dyDescent="0.5"/>
    <row r="174" s="177" customFormat="1" ht="24.75" customHeight="1" x14ac:dyDescent="0.5"/>
    <row r="175" s="177" customFormat="1" ht="24.75" customHeight="1" x14ac:dyDescent="0.5"/>
    <row r="176" s="177" customFormat="1" ht="24.75" customHeight="1" x14ac:dyDescent="0.5"/>
    <row r="177" s="177" customFormat="1" ht="24.75" customHeight="1" x14ac:dyDescent="0.5"/>
    <row r="178" s="177" customFormat="1" ht="24.75" customHeight="1" x14ac:dyDescent="0.5"/>
    <row r="179" s="177" customFormat="1" ht="24.75" customHeight="1" x14ac:dyDescent="0.5"/>
    <row r="180" s="177" customFormat="1" ht="24.75" customHeight="1" x14ac:dyDescent="0.5"/>
    <row r="181" s="177" customFormat="1" ht="24.75" customHeight="1" x14ac:dyDescent="0.5"/>
    <row r="182" s="177" customFormat="1" ht="24.75" customHeight="1" x14ac:dyDescent="0.5"/>
    <row r="183" s="177" customFormat="1" ht="24.75" customHeight="1" x14ac:dyDescent="0.5"/>
    <row r="184" s="177" customFormat="1" ht="24.75" customHeight="1" x14ac:dyDescent="0.5"/>
    <row r="185" s="177" customFormat="1" ht="24.75" customHeight="1" x14ac:dyDescent="0.5"/>
    <row r="186" s="177" customFormat="1" ht="24.75" customHeight="1" x14ac:dyDescent="0.5"/>
    <row r="187" s="177" customFormat="1" ht="24.75" customHeight="1" x14ac:dyDescent="0.5"/>
    <row r="188" s="177" customFormat="1" ht="24.75" customHeight="1" x14ac:dyDescent="0.5"/>
    <row r="189" s="177" customFormat="1" ht="24.75" customHeight="1" x14ac:dyDescent="0.5"/>
    <row r="190" s="177" customFormat="1" ht="24.75" customHeight="1" x14ac:dyDescent="0.5"/>
    <row r="191" s="177" customFormat="1" ht="24.75" customHeight="1" x14ac:dyDescent="0.5"/>
    <row r="192" s="177" customFormat="1" ht="24.75" customHeight="1" x14ac:dyDescent="0.5"/>
    <row r="193" s="177" customFormat="1" ht="24.75" customHeight="1" x14ac:dyDescent="0.5"/>
    <row r="194" s="177" customFormat="1" ht="24.75" customHeight="1" x14ac:dyDescent="0.5"/>
    <row r="195" s="177" customFormat="1" ht="24.75" customHeight="1" x14ac:dyDescent="0.5"/>
    <row r="196" s="177" customFormat="1" ht="24.75" customHeight="1" x14ac:dyDescent="0.5"/>
    <row r="197" s="177" customFormat="1" ht="24.75" customHeight="1" x14ac:dyDescent="0.5"/>
    <row r="198" s="177" customFormat="1" ht="24.75" customHeight="1" x14ac:dyDescent="0.5"/>
    <row r="199" s="177" customFormat="1" ht="24.75" customHeight="1" x14ac:dyDescent="0.5"/>
    <row r="200" s="177" customFormat="1" ht="24.75" customHeight="1" x14ac:dyDescent="0.5"/>
    <row r="201" s="177" customFormat="1" ht="24.75" customHeight="1" x14ac:dyDescent="0.5"/>
    <row r="202" s="177" customFormat="1" ht="24.75" customHeight="1" x14ac:dyDescent="0.5"/>
    <row r="203" s="177" customFormat="1" ht="24.75" customHeight="1" x14ac:dyDescent="0.5"/>
    <row r="204" s="177" customFormat="1" ht="24.75" customHeight="1" x14ac:dyDescent="0.5"/>
    <row r="205" s="177" customFormat="1" ht="24.75" customHeight="1" x14ac:dyDescent="0.5"/>
    <row r="206" s="177" customFormat="1" ht="24.75" customHeight="1" x14ac:dyDescent="0.5"/>
    <row r="207" s="177" customFormat="1" ht="24.75" customHeight="1" x14ac:dyDescent="0.5"/>
    <row r="208" s="177" customFormat="1" ht="24.75" customHeight="1" x14ac:dyDescent="0.5"/>
    <row r="209" s="177" customFormat="1" ht="24.75" customHeight="1" x14ac:dyDescent="0.5"/>
    <row r="210" s="177" customFormat="1" ht="24.75" customHeight="1" x14ac:dyDescent="0.5"/>
    <row r="211" s="177" customFormat="1" ht="24.75" customHeight="1" x14ac:dyDescent="0.5"/>
    <row r="212" s="177" customFormat="1" ht="24.75" customHeight="1" x14ac:dyDescent="0.5"/>
    <row r="213" s="177" customFormat="1" ht="24.75" customHeight="1" x14ac:dyDescent="0.5"/>
    <row r="214" s="177" customFormat="1" ht="24.75" customHeight="1" x14ac:dyDescent="0.5"/>
    <row r="215" s="177" customFormat="1" ht="24.75" customHeight="1" x14ac:dyDescent="0.5"/>
    <row r="216" s="177" customFormat="1" ht="24.75" customHeight="1" x14ac:dyDescent="0.5"/>
    <row r="217" s="177" customFormat="1" ht="24.75" customHeight="1" x14ac:dyDescent="0.5"/>
    <row r="218" s="177" customFormat="1" ht="24.75" customHeight="1" x14ac:dyDescent="0.5"/>
    <row r="219" s="177" customFormat="1" ht="24.75" customHeight="1" x14ac:dyDescent="0.5"/>
    <row r="220" s="177" customFormat="1" ht="24.75" customHeight="1" x14ac:dyDescent="0.5"/>
    <row r="221" s="177" customFormat="1" ht="24.75" customHeight="1" x14ac:dyDescent="0.5"/>
    <row r="222" s="177" customFormat="1" ht="24.75" customHeight="1" x14ac:dyDescent="0.5"/>
    <row r="223" s="177" customFormat="1" ht="24.75" customHeight="1" x14ac:dyDescent="0.5"/>
    <row r="224" s="177" customFormat="1" ht="24.75" customHeight="1" x14ac:dyDescent="0.5"/>
    <row r="225" spans="1:43" s="177" customFormat="1" ht="24.75" customHeight="1" x14ac:dyDescent="0.5"/>
    <row r="226" spans="1:43" s="177" customFormat="1" ht="24.75" customHeight="1" x14ac:dyDescent="0.5"/>
    <row r="227" spans="1:43" s="177" customFormat="1" ht="24.75" customHeight="1" x14ac:dyDescent="0.5"/>
    <row r="228" spans="1:43" s="177" customFormat="1" ht="24.75" customHeight="1" x14ac:dyDescent="0.5"/>
    <row r="229" spans="1:43" s="177" customFormat="1" ht="24.75" customHeight="1" x14ac:dyDescent="0.5"/>
    <row r="230" spans="1:43" s="177" customFormat="1" ht="24.75" customHeight="1" x14ac:dyDescent="0.5"/>
    <row r="231" spans="1:43" s="177" customFormat="1" ht="24.75" customHeight="1" x14ac:dyDescent="0.5"/>
    <row r="232" spans="1:43" s="177" customFormat="1" ht="24.75" customHeight="1" x14ac:dyDescent="0.5"/>
    <row r="233" spans="1:43" s="177" customFormat="1" ht="24.75" customHeight="1" x14ac:dyDescent="0.5"/>
    <row r="234" spans="1:43" s="177" customFormat="1" ht="24.75" customHeight="1" x14ac:dyDescent="0.5">
      <c r="A234" s="176"/>
      <c r="B234" s="176"/>
      <c r="C234" s="176"/>
      <c r="D234" s="176"/>
      <c r="E234" s="176"/>
      <c r="V234" s="176"/>
      <c r="W234" s="176"/>
      <c r="X234" s="176"/>
      <c r="Y234" s="176"/>
      <c r="Z234" s="176"/>
      <c r="AA234" s="176"/>
      <c r="AB234" s="176"/>
      <c r="AC234" s="176"/>
      <c r="AD234" s="176"/>
      <c r="AE234" s="176"/>
      <c r="AF234" s="176"/>
      <c r="AG234" s="176"/>
      <c r="AH234" s="176"/>
      <c r="AI234" s="176"/>
      <c r="AJ234" s="176"/>
      <c r="AK234" s="176"/>
      <c r="AL234" s="176"/>
      <c r="AM234" s="176"/>
      <c r="AN234" s="176"/>
      <c r="AO234" s="176"/>
      <c r="AP234" s="176"/>
      <c r="AQ234" s="176"/>
    </row>
  </sheetData>
  <mergeCells count="10">
    <mergeCell ref="A52:L52"/>
    <mergeCell ref="A53:L53"/>
    <mergeCell ref="F55:H55"/>
    <mergeCell ref="J55:L55"/>
    <mergeCell ref="A2:L2"/>
    <mergeCell ref="A3:L3"/>
    <mergeCell ref="A4:L4"/>
    <mergeCell ref="F6:H6"/>
    <mergeCell ref="J6:L6"/>
    <mergeCell ref="A51:L51"/>
  </mergeCells>
  <pageMargins left="0.90551181102362199" right="0.31496062992126" top="0.511811023622047" bottom="0.59055118110236204" header="0.118110236220472" footer="0.118110236220472"/>
  <pageSetup paperSize="9" scale="77" orientation="portrait" r:id="rId1"/>
  <headerFooter alignWithMargins="0"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zoomScale="85" zoomScaleNormal="85" zoomScaleSheetLayoutView="70" workbookViewId="0"/>
  </sheetViews>
  <sheetFormatPr defaultColWidth="9.140625" defaultRowHeight="21" x14ac:dyDescent="0.45"/>
  <cols>
    <col min="1" max="1" width="44.7109375" style="176" customWidth="1"/>
    <col min="2" max="2" width="5.5703125" style="176" bestFit="1" customWidth="1"/>
    <col min="3" max="3" width="10.7109375" style="176" bestFit="1" customWidth="1"/>
    <col min="4" max="4" width="11.28515625" style="176" bestFit="1" customWidth="1"/>
    <col min="5" max="5" width="2.140625" style="176" customWidth="1"/>
    <col min="6" max="6" width="15" style="176" customWidth="1"/>
    <col min="7" max="7" width="2.140625" style="176" customWidth="1"/>
    <col min="8" max="8" width="12.28515625" style="187" bestFit="1" customWidth="1"/>
    <col min="9" max="9" width="14.5703125" style="176" customWidth="1"/>
    <col min="10" max="10" width="3.7109375" style="176" customWidth="1"/>
    <col min="11" max="11" width="26.140625" style="176" customWidth="1"/>
    <col min="12" max="12" width="3.7109375" style="176" customWidth="1"/>
    <col min="13" max="15" width="12.140625" style="176" customWidth="1"/>
    <col min="16" max="16" width="4" style="176" customWidth="1"/>
    <col min="17" max="16384" width="9.140625" style="176"/>
  </cols>
  <sheetData>
    <row r="1" spans="1:21" x14ac:dyDescent="0.45">
      <c r="A1" s="248" t="str">
        <f>+'[1]5-6'!A2:L2</f>
        <v>TSTE PUBLIC COMPANY LIMITED AND ITS SUBSIDIARY COMPANIES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</row>
    <row r="2" spans="1:21" x14ac:dyDescent="0.45">
      <c r="A2" s="248" t="s">
        <v>50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</row>
    <row r="3" spans="1:21" x14ac:dyDescent="0.45">
      <c r="A3" s="248" t="s">
        <v>196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</row>
    <row r="4" spans="1:21" x14ac:dyDescent="0.45">
      <c r="A4" s="248" t="s">
        <v>37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</row>
    <row r="5" spans="1:21" x14ac:dyDescent="0.45">
      <c r="A5" s="178"/>
      <c r="B5" s="178"/>
      <c r="C5" s="214"/>
      <c r="D5" s="214"/>
      <c r="E5" s="214"/>
      <c r="F5" s="214"/>
      <c r="G5" s="214"/>
      <c r="I5" s="214"/>
      <c r="J5" s="214"/>
      <c r="K5" s="214"/>
      <c r="L5" s="214"/>
      <c r="M5" s="214"/>
      <c r="N5" s="252" t="s">
        <v>98</v>
      </c>
      <c r="O5" s="252"/>
    </row>
    <row r="6" spans="1:21" s="187" customFormat="1" ht="21.75" customHeight="1" x14ac:dyDescent="0.45">
      <c r="A6" s="215"/>
      <c r="B6" s="215"/>
      <c r="C6" s="182" t="s">
        <v>52</v>
      </c>
      <c r="D6" s="216" t="s">
        <v>85</v>
      </c>
      <c r="E6" s="253" t="s">
        <v>182</v>
      </c>
      <c r="F6" s="253" t="s">
        <v>182</v>
      </c>
      <c r="G6" s="253" t="s">
        <v>182</v>
      </c>
      <c r="H6" s="254" t="s">
        <v>29</v>
      </c>
      <c r="I6" s="254"/>
      <c r="J6" s="255" t="s">
        <v>51</v>
      </c>
      <c r="K6" s="255"/>
      <c r="L6" s="255"/>
      <c r="M6" s="182" t="s">
        <v>58</v>
      </c>
      <c r="N6" s="217" t="s">
        <v>61</v>
      </c>
      <c r="O6" s="182" t="s">
        <v>58</v>
      </c>
      <c r="P6" s="176"/>
      <c r="Q6" s="176"/>
      <c r="R6" s="176"/>
      <c r="S6" s="176"/>
      <c r="T6" s="176"/>
      <c r="U6" s="176"/>
    </row>
    <row r="7" spans="1:21" s="187" customFormat="1" x14ac:dyDescent="0.45">
      <c r="C7" s="185" t="s">
        <v>54</v>
      </c>
      <c r="D7" s="212" t="s">
        <v>86</v>
      </c>
      <c r="E7" s="250" t="s">
        <v>53</v>
      </c>
      <c r="F7" s="250" t="s">
        <v>53</v>
      </c>
      <c r="G7" s="250" t="s">
        <v>53</v>
      </c>
      <c r="H7" s="185" t="s">
        <v>30</v>
      </c>
      <c r="K7" s="185" t="s">
        <v>183</v>
      </c>
      <c r="L7" s="185"/>
      <c r="M7" s="185" t="s">
        <v>59</v>
      </c>
      <c r="N7" s="79" t="s">
        <v>62</v>
      </c>
      <c r="O7" s="185" t="s">
        <v>59</v>
      </c>
      <c r="P7" s="176"/>
      <c r="Q7" s="176"/>
      <c r="R7" s="176"/>
      <c r="S7" s="176"/>
      <c r="T7" s="176"/>
      <c r="U7" s="176"/>
    </row>
    <row r="8" spans="1:21" s="187" customFormat="1" x14ac:dyDescent="0.45">
      <c r="A8" s="218"/>
      <c r="B8" s="211" t="s">
        <v>1</v>
      </c>
      <c r="C8" s="184" t="s">
        <v>56</v>
      </c>
      <c r="D8" s="211" t="s">
        <v>87</v>
      </c>
      <c r="E8" s="251" t="s">
        <v>55</v>
      </c>
      <c r="F8" s="251" t="s">
        <v>55</v>
      </c>
      <c r="G8" s="251" t="s">
        <v>55</v>
      </c>
      <c r="H8" s="184" t="s">
        <v>57</v>
      </c>
      <c r="I8" s="211" t="s">
        <v>32</v>
      </c>
      <c r="J8" s="211"/>
      <c r="K8" s="184" t="s">
        <v>109</v>
      </c>
      <c r="L8" s="184"/>
      <c r="M8" s="184" t="s">
        <v>60</v>
      </c>
      <c r="N8" s="80" t="s">
        <v>77</v>
      </c>
      <c r="O8" s="184" t="s">
        <v>60</v>
      </c>
      <c r="P8" s="176"/>
      <c r="Q8" s="176"/>
      <c r="R8" s="176"/>
      <c r="S8" s="176"/>
      <c r="T8" s="176"/>
      <c r="U8" s="176"/>
    </row>
    <row r="9" spans="1:21" s="187" customFormat="1" ht="9" customHeight="1" x14ac:dyDescent="0.45">
      <c r="B9" s="185"/>
      <c r="C9" s="185"/>
      <c r="D9" s="185"/>
      <c r="E9" s="185"/>
      <c r="F9" s="185"/>
      <c r="G9" s="185"/>
      <c r="H9" s="185"/>
      <c r="K9" s="185"/>
      <c r="L9" s="185"/>
      <c r="M9" s="185"/>
      <c r="N9" s="185"/>
      <c r="O9" s="178"/>
      <c r="P9" s="176"/>
      <c r="Q9" s="176"/>
      <c r="R9" s="176"/>
      <c r="S9" s="176"/>
      <c r="T9" s="176"/>
      <c r="U9" s="176"/>
    </row>
    <row r="10" spans="1:21" ht="22.5" customHeight="1" x14ac:dyDescent="0.45">
      <c r="A10" s="176" t="s">
        <v>140</v>
      </c>
      <c r="B10" s="187"/>
      <c r="C10" s="84">
        <v>191664</v>
      </c>
      <c r="D10" s="84">
        <v>17424</v>
      </c>
      <c r="E10" s="84"/>
      <c r="F10" s="84">
        <v>87623</v>
      </c>
      <c r="G10" s="84"/>
      <c r="H10" s="84">
        <v>19200</v>
      </c>
      <c r="I10" s="84">
        <v>1658735</v>
      </c>
      <c r="J10" s="84"/>
      <c r="K10" s="84">
        <v>1456148</v>
      </c>
      <c r="L10" s="84"/>
      <c r="M10" s="84">
        <f>+C10+H10+I10+D10+F10+K10</f>
        <v>3430794</v>
      </c>
      <c r="N10" s="84">
        <v>334803</v>
      </c>
      <c r="O10" s="84">
        <f>+M10+N10</f>
        <v>3765597</v>
      </c>
      <c r="Q10" s="219"/>
    </row>
    <row r="11" spans="1:21" ht="22.5" customHeight="1" x14ac:dyDescent="0.45">
      <c r="A11" s="176" t="s">
        <v>99</v>
      </c>
      <c r="B11" s="187"/>
      <c r="C11" s="84">
        <v>0</v>
      </c>
      <c r="D11" s="84">
        <v>0</v>
      </c>
      <c r="E11" s="84"/>
      <c r="F11" s="84">
        <v>0</v>
      </c>
      <c r="G11" s="84"/>
      <c r="H11" s="128">
        <v>0</v>
      </c>
      <c r="I11" s="84">
        <f>+'7-8'!H31</f>
        <v>74503</v>
      </c>
      <c r="J11" s="84"/>
      <c r="K11" s="84">
        <v>0</v>
      </c>
      <c r="L11" s="84"/>
      <c r="M11" s="84">
        <f>+C11+H11+I11+D11</f>
        <v>74503</v>
      </c>
      <c r="N11" s="84">
        <v>3725</v>
      </c>
      <c r="O11" s="84">
        <f>+M11+N11</f>
        <v>78228</v>
      </c>
      <c r="Q11" s="219"/>
    </row>
    <row r="12" spans="1:21" ht="22.5" customHeight="1" x14ac:dyDescent="0.45">
      <c r="A12" s="176" t="s">
        <v>100</v>
      </c>
      <c r="B12" s="187"/>
      <c r="C12" s="125">
        <v>0</v>
      </c>
      <c r="D12" s="125">
        <v>0</v>
      </c>
      <c r="E12" s="125"/>
      <c r="F12" s="125">
        <v>0</v>
      </c>
      <c r="G12" s="125"/>
      <c r="H12" s="121">
        <v>0</v>
      </c>
      <c r="I12" s="88">
        <v>-114</v>
      </c>
      <c r="J12" s="88"/>
      <c r="K12" s="125">
        <v>18319</v>
      </c>
      <c r="L12" s="206"/>
      <c r="M12" s="125">
        <f>+C12+H12+I12+D12+F12+K12</f>
        <v>18205</v>
      </c>
      <c r="N12" s="88">
        <v>-51</v>
      </c>
      <c r="O12" s="125">
        <f>+M12+N12</f>
        <v>18154</v>
      </c>
      <c r="Q12" s="219"/>
    </row>
    <row r="13" spans="1:21" ht="22.5" customHeight="1" x14ac:dyDescent="0.45">
      <c r="A13" s="176" t="s">
        <v>101</v>
      </c>
      <c r="B13" s="187"/>
      <c r="C13" s="86">
        <f>SUM(C11:C12)</f>
        <v>0</v>
      </c>
      <c r="D13" s="86">
        <f>SUM(D11:D12)</f>
        <v>0</v>
      </c>
      <c r="E13" s="86"/>
      <c r="F13" s="86">
        <f>SUM(F11:F12)</f>
        <v>0</v>
      </c>
      <c r="G13" s="86"/>
      <c r="H13" s="86">
        <f>SUM(H11:H12)</f>
        <v>0</v>
      </c>
      <c r="I13" s="86">
        <f>SUM(I11:I12)</f>
        <v>74389</v>
      </c>
      <c r="J13" s="86"/>
      <c r="K13" s="87">
        <f>SUM(K11:K12)</f>
        <v>18319</v>
      </c>
      <c r="L13" s="87"/>
      <c r="M13" s="87">
        <f>SUM(M11:M12)</f>
        <v>92708</v>
      </c>
      <c r="N13" s="87">
        <f>SUM(N11:N12)</f>
        <v>3674</v>
      </c>
      <c r="O13" s="87">
        <f>SUM(O11:O12)</f>
        <v>96382</v>
      </c>
      <c r="Q13" s="219"/>
    </row>
    <row r="14" spans="1:21" ht="22.5" customHeight="1" x14ac:dyDescent="0.45">
      <c r="A14" s="176" t="s">
        <v>126</v>
      </c>
      <c r="B14" s="187">
        <v>20</v>
      </c>
      <c r="C14" s="86">
        <v>0</v>
      </c>
      <c r="D14" s="86">
        <v>0</v>
      </c>
      <c r="E14" s="86"/>
      <c r="F14" s="86">
        <v>0</v>
      </c>
      <c r="G14" s="86"/>
      <c r="H14" s="86">
        <v>0</v>
      </c>
      <c r="I14" s="87">
        <v>-22999</v>
      </c>
      <c r="J14" s="86"/>
      <c r="K14" s="87">
        <v>0</v>
      </c>
      <c r="L14" s="87"/>
      <c r="M14" s="87">
        <f>+C14+H14+I14+D14</f>
        <v>-22999</v>
      </c>
      <c r="N14" s="87">
        <v>0</v>
      </c>
      <c r="O14" s="87">
        <f>+M14+N14</f>
        <v>-22999</v>
      </c>
      <c r="Q14" s="219"/>
    </row>
    <row r="15" spans="1:21" ht="22.5" customHeight="1" x14ac:dyDescent="0.45">
      <c r="A15" s="176" t="s">
        <v>162</v>
      </c>
      <c r="B15" s="187"/>
      <c r="C15" s="86">
        <v>0</v>
      </c>
      <c r="D15" s="86">
        <v>0</v>
      </c>
      <c r="E15" s="86"/>
      <c r="F15" s="86">
        <v>0</v>
      </c>
      <c r="G15" s="86"/>
      <c r="H15" s="86">
        <v>0</v>
      </c>
      <c r="I15" s="86">
        <v>0</v>
      </c>
      <c r="J15" s="86"/>
      <c r="K15" s="87">
        <v>0</v>
      </c>
      <c r="L15" s="87"/>
      <c r="M15" s="87">
        <v>0</v>
      </c>
      <c r="N15" s="84">
        <v>1750</v>
      </c>
      <c r="O15" s="87">
        <f>+M15+N15</f>
        <v>1750</v>
      </c>
      <c r="Q15" s="219"/>
    </row>
    <row r="16" spans="1:21" ht="22.5" customHeight="1" x14ac:dyDescent="0.45">
      <c r="A16" s="176" t="s">
        <v>159</v>
      </c>
      <c r="B16" s="187"/>
      <c r="C16" s="125">
        <v>0</v>
      </c>
      <c r="D16" s="125">
        <v>0</v>
      </c>
      <c r="E16" s="125"/>
      <c r="F16" s="125">
        <v>0</v>
      </c>
      <c r="G16" s="125"/>
      <c r="H16" s="125">
        <v>0</v>
      </c>
      <c r="I16" s="125">
        <v>0</v>
      </c>
      <c r="J16" s="125"/>
      <c r="K16" s="88">
        <v>0</v>
      </c>
      <c r="L16" s="88"/>
      <c r="M16" s="88">
        <v>0</v>
      </c>
      <c r="N16" s="207">
        <v>-8690</v>
      </c>
      <c r="O16" s="88">
        <f>+M16+N16</f>
        <v>-8690</v>
      </c>
      <c r="Q16" s="219"/>
    </row>
    <row r="17" spans="1:18" ht="22.5" customHeight="1" thickBot="1" x14ac:dyDescent="0.5">
      <c r="A17" s="176" t="s">
        <v>197</v>
      </c>
      <c r="B17" s="187"/>
      <c r="C17" s="89">
        <f>+C13+C10</f>
        <v>191664</v>
      </c>
      <c r="D17" s="89">
        <f>+D13+D10</f>
        <v>17424</v>
      </c>
      <c r="E17" s="89"/>
      <c r="F17" s="89">
        <f>+F13+F10</f>
        <v>87623</v>
      </c>
      <c r="G17" s="89"/>
      <c r="H17" s="89">
        <f>+H13+H10</f>
        <v>19200</v>
      </c>
      <c r="I17" s="89">
        <f>+I13+I10+I14</f>
        <v>1710125</v>
      </c>
      <c r="J17" s="89"/>
      <c r="K17" s="89">
        <f>+K13+K10</f>
        <v>1474467</v>
      </c>
      <c r="L17" s="89"/>
      <c r="M17" s="89">
        <f>+M13+M10+M14+M15+M16</f>
        <v>3500503</v>
      </c>
      <c r="N17" s="89">
        <f>+N13+N10+N14+N15+N16</f>
        <v>331537</v>
      </c>
      <c r="O17" s="89">
        <f>+O13+O10+O14+O15+O16</f>
        <v>3832040</v>
      </c>
      <c r="Q17" s="219"/>
    </row>
    <row r="18" spans="1:18" ht="21.75" thickTop="1" x14ac:dyDescent="0.45">
      <c r="A18" s="187"/>
      <c r="B18" s="187"/>
      <c r="C18" s="84"/>
      <c r="D18" s="84"/>
      <c r="E18" s="84"/>
      <c r="F18" s="84"/>
      <c r="G18" s="84"/>
      <c r="H18" s="128"/>
      <c r="I18" s="84"/>
      <c r="J18" s="84"/>
      <c r="K18" s="129"/>
      <c r="L18" s="129"/>
      <c r="M18" s="84"/>
      <c r="N18" s="84"/>
      <c r="O18" s="84"/>
      <c r="Q18" s="219"/>
    </row>
    <row r="19" spans="1:18" ht="22.5" customHeight="1" x14ac:dyDescent="0.45">
      <c r="A19" s="176" t="s">
        <v>178</v>
      </c>
      <c r="B19" s="187"/>
      <c r="C19" s="84">
        <v>191664</v>
      </c>
      <c r="D19" s="84">
        <v>17424</v>
      </c>
      <c r="E19" s="84"/>
      <c r="F19" s="84">
        <v>87623</v>
      </c>
      <c r="G19" s="84"/>
      <c r="H19" s="84">
        <v>19200</v>
      </c>
      <c r="I19" s="84">
        <v>1722674</v>
      </c>
      <c r="J19" s="84"/>
      <c r="K19" s="84">
        <v>1474466</v>
      </c>
      <c r="L19" s="84"/>
      <c r="M19" s="84">
        <f>+C19+H19+I19+D19+F19+K19</f>
        <v>3513051</v>
      </c>
      <c r="N19" s="84">
        <v>334680</v>
      </c>
      <c r="O19" s="84">
        <f>+M19+N19</f>
        <v>3847731</v>
      </c>
      <c r="Q19" s="219"/>
      <c r="R19" s="219"/>
    </row>
    <row r="20" spans="1:18" ht="22.5" customHeight="1" x14ac:dyDescent="0.45">
      <c r="A20" s="176" t="s">
        <v>99</v>
      </c>
      <c r="B20" s="187"/>
      <c r="C20" s="84">
        <v>0</v>
      </c>
      <c r="D20" s="84">
        <v>0</v>
      </c>
      <c r="E20" s="84"/>
      <c r="F20" s="84">
        <v>0</v>
      </c>
      <c r="G20" s="84"/>
      <c r="H20" s="84">
        <v>0</v>
      </c>
      <c r="I20" s="84">
        <f>+'7-8'!F69</f>
        <v>111030</v>
      </c>
      <c r="J20" s="84"/>
      <c r="K20" s="85">
        <v>0</v>
      </c>
      <c r="L20" s="85"/>
      <c r="M20" s="84">
        <f>+C20+H20+I20+D20+F20+K20</f>
        <v>111030</v>
      </c>
      <c r="N20" s="84">
        <f>+'7-8'!F70</f>
        <v>10090</v>
      </c>
      <c r="O20" s="84">
        <f>+M20+N20</f>
        <v>121120</v>
      </c>
      <c r="Q20" s="219"/>
    </row>
    <row r="21" spans="1:18" ht="22.5" customHeight="1" x14ac:dyDescent="0.45">
      <c r="A21" s="176" t="s">
        <v>100</v>
      </c>
      <c r="B21" s="187"/>
      <c r="C21" s="125">
        <v>0</v>
      </c>
      <c r="D21" s="125">
        <v>0</v>
      </c>
      <c r="E21" s="125"/>
      <c r="F21" s="125">
        <v>0</v>
      </c>
      <c r="G21" s="125"/>
      <c r="H21" s="125">
        <v>0</v>
      </c>
      <c r="I21" s="88">
        <v>0</v>
      </c>
      <c r="J21" s="88"/>
      <c r="K21" s="88">
        <v>0</v>
      </c>
      <c r="L21" s="88"/>
      <c r="M21" s="125">
        <f t="shared" ref="M21" si="0">+C21+H21+I21+D21+F21+K21</f>
        <v>0</v>
      </c>
      <c r="N21" s="88">
        <v>0</v>
      </c>
      <c r="O21" s="84">
        <f>+M21+N21</f>
        <v>0</v>
      </c>
      <c r="Q21" s="219"/>
    </row>
    <row r="22" spans="1:18" ht="20.25" customHeight="1" x14ac:dyDescent="0.45">
      <c r="A22" s="176" t="s">
        <v>101</v>
      </c>
      <c r="B22" s="187"/>
      <c r="C22" s="87">
        <f>SUM(C20:C21)</f>
        <v>0</v>
      </c>
      <c r="D22" s="87">
        <f t="shared" ref="D22:H22" si="1">SUM(D20:D21)</f>
        <v>0</v>
      </c>
      <c r="E22" s="87"/>
      <c r="F22" s="87">
        <f>SUM(F20:F21)</f>
        <v>0</v>
      </c>
      <c r="G22" s="87"/>
      <c r="H22" s="87">
        <f t="shared" si="1"/>
        <v>0</v>
      </c>
      <c r="I22" s="87">
        <f>SUM(I20:I21)</f>
        <v>111030</v>
      </c>
      <c r="J22" s="87"/>
      <c r="K22" s="87">
        <f>SUM(K20:K21)</f>
        <v>0</v>
      </c>
      <c r="L22" s="87"/>
      <c r="M22" s="87">
        <f>+C22+H22+I22+D22+F22+K22</f>
        <v>111030</v>
      </c>
      <c r="N22" s="87">
        <f>SUM(N20:N21)</f>
        <v>10090</v>
      </c>
      <c r="O22" s="234">
        <f>SUM(O20:O21)</f>
        <v>121120</v>
      </c>
      <c r="Q22" s="219"/>
    </row>
    <row r="23" spans="1:18" ht="22.5" customHeight="1" x14ac:dyDescent="0.45">
      <c r="A23" s="176" t="s">
        <v>126</v>
      </c>
      <c r="B23" s="187">
        <v>20</v>
      </c>
      <c r="C23" s="86">
        <v>0</v>
      </c>
      <c r="D23" s="86">
        <v>0</v>
      </c>
      <c r="E23" s="86"/>
      <c r="F23" s="86">
        <v>0</v>
      </c>
      <c r="G23" s="86"/>
      <c r="H23" s="86">
        <v>0</v>
      </c>
      <c r="I23" s="87">
        <v>-22999</v>
      </c>
      <c r="J23" s="86"/>
      <c r="K23" s="87">
        <v>0</v>
      </c>
      <c r="L23" s="87"/>
      <c r="M23" s="87">
        <f>+C23+D23+H23+I23</f>
        <v>-22999</v>
      </c>
      <c r="N23" s="87">
        <v>0</v>
      </c>
      <c r="O23" s="87">
        <f>+M23+N23</f>
        <v>-22999</v>
      </c>
      <c r="Q23" s="219"/>
    </row>
    <row r="24" spans="1:18" ht="22.5" customHeight="1" x14ac:dyDescent="0.45">
      <c r="A24" s="176" t="s">
        <v>209</v>
      </c>
      <c r="B24" s="187"/>
      <c r="C24" s="86">
        <v>0</v>
      </c>
      <c r="D24" s="86">
        <v>0</v>
      </c>
      <c r="E24" s="86"/>
      <c r="F24" s="86">
        <v>0</v>
      </c>
      <c r="G24" s="86"/>
      <c r="H24" s="86">
        <v>0</v>
      </c>
      <c r="I24" s="87">
        <v>0</v>
      </c>
      <c r="J24" s="86"/>
      <c r="K24" s="87">
        <v>0</v>
      </c>
      <c r="L24" s="87"/>
      <c r="M24" s="87">
        <f t="shared" ref="M24:M25" si="2">+C24+D24+H24+I24</f>
        <v>0</v>
      </c>
      <c r="N24" s="87">
        <v>-23</v>
      </c>
      <c r="O24" s="87">
        <f>+M24+N24</f>
        <v>-23</v>
      </c>
      <c r="Q24" s="219"/>
    </row>
    <row r="25" spans="1:18" ht="22.5" customHeight="1" x14ac:dyDescent="0.45">
      <c r="A25" s="176" t="s">
        <v>159</v>
      </c>
      <c r="B25" s="187"/>
      <c r="C25" s="125">
        <v>0</v>
      </c>
      <c r="D25" s="125">
        <v>0</v>
      </c>
      <c r="E25" s="125"/>
      <c r="F25" s="125">
        <v>0</v>
      </c>
      <c r="G25" s="125"/>
      <c r="H25" s="125">
        <v>0</v>
      </c>
      <c r="I25" s="125">
        <v>0</v>
      </c>
      <c r="J25" s="125"/>
      <c r="K25" s="87">
        <v>0</v>
      </c>
      <c r="L25" s="88"/>
      <c r="M25" s="87">
        <f t="shared" si="2"/>
        <v>0</v>
      </c>
      <c r="N25" s="207">
        <v>-6207</v>
      </c>
      <c r="O25" s="88">
        <f>+M25+N25</f>
        <v>-6207</v>
      </c>
      <c r="Q25" s="219"/>
    </row>
    <row r="26" spans="1:18" ht="22.5" customHeight="1" thickBot="1" x14ac:dyDescent="0.5">
      <c r="A26" s="176" t="s">
        <v>198</v>
      </c>
      <c r="B26" s="187"/>
      <c r="C26" s="89">
        <f>+C22+C19</f>
        <v>191664</v>
      </c>
      <c r="D26" s="89">
        <f>+D22+D19</f>
        <v>17424</v>
      </c>
      <c r="E26" s="89"/>
      <c r="F26" s="89">
        <f>+F22+F19</f>
        <v>87623</v>
      </c>
      <c r="G26" s="89"/>
      <c r="H26" s="89">
        <f>+H22+H19</f>
        <v>19200</v>
      </c>
      <c r="I26" s="89">
        <f>+I22+I19+I23</f>
        <v>1810705</v>
      </c>
      <c r="J26" s="89"/>
      <c r="K26" s="89">
        <f>+K22+K19</f>
        <v>1474466</v>
      </c>
      <c r="L26" s="89"/>
      <c r="M26" s="89">
        <f>+M22+M19+M23+M24+M25</f>
        <v>3601082</v>
      </c>
      <c r="N26" s="89">
        <f>+N22+N19+N23+N24+N25</f>
        <v>338540</v>
      </c>
      <c r="O26" s="89">
        <f>+O22+O19+O23+O24+O25</f>
        <v>3939622</v>
      </c>
      <c r="Q26" s="219"/>
      <c r="R26" s="219"/>
    </row>
    <row r="27" spans="1:18" ht="18" customHeight="1" thickTop="1" x14ac:dyDescent="0.45">
      <c r="C27" s="18"/>
      <c r="D27" s="18"/>
      <c r="E27" s="18"/>
      <c r="F27" s="18"/>
      <c r="G27" s="18"/>
      <c r="H27" s="17"/>
      <c r="I27" s="18"/>
      <c r="J27" s="18"/>
      <c r="K27" s="90"/>
      <c r="L27" s="90"/>
      <c r="M27" s="18"/>
      <c r="N27" s="35"/>
      <c r="O27" s="91"/>
      <c r="P27" s="219"/>
      <c r="Q27" s="219"/>
      <c r="R27" s="219"/>
    </row>
    <row r="28" spans="1:18" ht="22.5" customHeight="1" x14ac:dyDescent="0.45">
      <c r="H28" s="176"/>
      <c r="I28" s="71"/>
      <c r="J28" s="71"/>
      <c r="N28" s="92" t="s">
        <v>102</v>
      </c>
    </row>
    <row r="29" spans="1:18" x14ac:dyDescent="0.45">
      <c r="H29" s="176"/>
      <c r="I29" s="71"/>
      <c r="J29" s="71"/>
      <c r="K29" s="71"/>
      <c r="L29" s="71"/>
      <c r="N29" s="92" t="s">
        <v>103</v>
      </c>
    </row>
    <row r="30" spans="1:18" x14ac:dyDescent="0.45">
      <c r="H30" s="176"/>
      <c r="I30" s="71"/>
      <c r="J30" s="71"/>
      <c r="K30" s="71"/>
      <c r="L30" s="71"/>
      <c r="N30" s="92"/>
    </row>
    <row r="31" spans="1:18" x14ac:dyDescent="0.45">
      <c r="H31" s="176"/>
      <c r="I31" s="71"/>
      <c r="J31" s="71"/>
      <c r="K31" s="71"/>
      <c r="L31" s="71"/>
      <c r="N31" s="92"/>
    </row>
    <row r="32" spans="1:18" ht="12" customHeight="1" x14ac:dyDescent="0.45">
      <c r="H32" s="176"/>
      <c r="I32" s="71"/>
      <c r="J32" s="71"/>
      <c r="K32" s="71"/>
      <c r="L32" s="71"/>
      <c r="N32" s="92"/>
    </row>
    <row r="33" spans="1:16" x14ac:dyDescent="0.45">
      <c r="A33" s="93" t="s">
        <v>11</v>
      </c>
      <c r="C33" s="219"/>
      <c r="D33" s="219"/>
      <c r="E33" s="219"/>
      <c r="F33" s="219"/>
      <c r="G33" s="219"/>
      <c r="H33" s="190"/>
      <c r="I33" s="219"/>
      <c r="J33" s="219"/>
      <c r="K33" s="94"/>
      <c r="L33" s="94"/>
      <c r="M33" s="18"/>
      <c r="N33" s="95"/>
      <c r="P33" s="220">
        <v>9</v>
      </c>
    </row>
    <row r="34" spans="1:16" x14ac:dyDescent="0.45">
      <c r="H34" s="176"/>
    </row>
    <row r="43" spans="1:16" ht="1.5" customHeight="1" x14ac:dyDescent="0.45"/>
    <row r="49" ht="52.5" customHeight="1" x14ac:dyDescent="0.45"/>
    <row r="92" ht="6" customHeight="1" x14ac:dyDescent="0.45"/>
    <row r="141" ht="3.75" customHeight="1" x14ac:dyDescent="0.45"/>
    <row r="148" ht="45.75" customHeight="1" x14ac:dyDescent="0.45"/>
  </sheetData>
  <mergeCells count="10">
    <mergeCell ref="E7:G7"/>
    <mergeCell ref="E8:G8"/>
    <mergeCell ref="A1:O1"/>
    <mergeCell ref="A2:O2"/>
    <mergeCell ref="A3:O3"/>
    <mergeCell ref="A4:O4"/>
    <mergeCell ref="N5:O5"/>
    <mergeCell ref="E6:G6"/>
    <mergeCell ref="H6:I6"/>
    <mergeCell ref="J6:L6"/>
  </mergeCells>
  <pageMargins left="0.90551181102362199" right="0.31496062992126" top="0.90551181102362199" bottom="0.59055118110236204" header="0.118110236220472" footer="0.118110236220472"/>
  <pageSetup paperSize="9" scale="75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43"/>
  <sheetViews>
    <sheetView zoomScale="90" zoomScaleNormal="90" zoomScaleSheetLayoutView="70" workbookViewId="0"/>
  </sheetViews>
  <sheetFormatPr defaultColWidth="9.140625" defaultRowHeight="21" x14ac:dyDescent="0.45"/>
  <cols>
    <col min="1" max="1" width="36.5703125" style="176" customWidth="1"/>
    <col min="2" max="2" width="5.7109375" style="176" customWidth="1"/>
    <col min="3" max="4" width="13.28515625" style="176" customWidth="1"/>
    <col min="5" max="5" width="3" style="176" customWidth="1"/>
    <col min="6" max="7" width="13.28515625" style="176" customWidth="1"/>
    <col min="8" max="8" width="6.7109375" style="176" customWidth="1"/>
    <col min="9" max="9" width="20.7109375" style="176" customWidth="1"/>
    <col min="10" max="10" width="6.7109375" style="176" customWidth="1"/>
    <col min="11" max="11" width="17.7109375" style="176" customWidth="1"/>
    <col min="12" max="12" width="3.85546875" style="176" customWidth="1"/>
    <col min="13" max="13" width="9.140625" style="176"/>
    <col min="14" max="14" width="10.85546875" style="176" bestFit="1" customWidth="1"/>
    <col min="15" max="16384" width="9.140625" style="176"/>
  </cols>
  <sheetData>
    <row r="1" spans="1:44" x14ac:dyDescent="0.45">
      <c r="A1" s="248" t="str">
        <f>+'[1]7'!A1:O1</f>
        <v>TSTE PUBLIC COMPANY LIMITED AND ITS SUBSIDIARY COMPANIES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44" x14ac:dyDescent="0.45">
      <c r="A2" s="248" t="str">
        <f>+'[1]7'!A2:O2</f>
        <v>STATEMENTS OF CHANGES IN SHAREHOLDERS' EQUITY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</row>
    <row r="3" spans="1:44" x14ac:dyDescent="0.45">
      <c r="A3" s="248" t="str">
        <f>+'9'!A3:O3</f>
        <v>For the nine-month period ended September 30, 2025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44" x14ac:dyDescent="0.45">
      <c r="A4" s="248" t="s">
        <v>38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44" x14ac:dyDescent="0.45">
      <c r="A5" s="178"/>
      <c r="B5" s="178"/>
      <c r="C5" s="214"/>
      <c r="D5" s="214"/>
      <c r="E5" s="214"/>
      <c r="F5" s="214"/>
      <c r="G5" s="214"/>
      <c r="H5" s="214"/>
      <c r="I5" s="214"/>
      <c r="J5" s="214"/>
      <c r="K5" s="221" t="s">
        <v>98</v>
      </c>
      <c r="L5" s="180"/>
    </row>
    <row r="6" spans="1:44" s="187" customFormat="1" ht="22.5" customHeight="1" x14ac:dyDescent="0.45">
      <c r="A6" s="215"/>
      <c r="B6" s="215"/>
      <c r="C6" s="216" t="s">
        <v>52</v>
      </c>
      <c r="D6" s="216" t="s">
        <v>85</v>
      </c>
      <c r="E6" s="222"/>
      <c r="F6" s="254" t="s">
        <v>29</v>
      </c>
      <c r="G6" s="254"/>
      <c r="H6" s="223"/>
      <c r="I6" s="224" t="s">
        <v>51</v>
      </c>
      <c r="J6" s="225"/>
      <c r="K6" s="226" t="s">
        <v>58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</row>
    <row r="7" spans="1:44" s="187" customFormat="1" ht="22.5" customHeight="1" x14ac:dyDescent="0.45">
      <c r="C7" s="212" t="s">
        <v>54</v>
      </c>
      <c r="D7" s="212" t="s">
        <v>86</v>
      </c>
      <c r="E7" s="227"/>
      <c r="F7" s="79" t="s">
        <v>30</v>
      </c>
      <c r="G7" s="212"/>
      <c r="H7" s="79"/>
      <c r="I7" s="212" t="s">
        <v>184</v>
      </c>
      <c r="J7" s="212"/>
      <c r="K7" s="178" t="s">
        <v>59</v>
      </c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</row>
    <row r="8" spans="1:44" s="187" customFormat="1" ht="22.5" customHeight="1" x14ac:dyDescent="0.45">
      <c r="A8" s="218"/>
      <c r="B8" s="211" t="s">
        <v>1</v>
      </c>
      <c r="C8" s="211" t="s">
        <v>56</v>
      </c>
      <c r="D8" s="211" t="s">
        <v>87</v>
      </c>
      <c r="E8" s="228"/>
      <c r="F8" s="211" t="s">
        <v>57</v>
      </c>
      <c r="G8" s="184" t="s">
        <v>32</v>
      </c>
      <c r="H8" s="211"/>
      <c r="I8" s="211" t="s">
        <v>109</v>
      </c>
      <c r="J8" s="211"/>
      <c r="K8" s="184" t="s">
        <v>60</v>
      </c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</row>
    <row r="9" spans="1:44" s="187" customFormat="1" ht="6.75" customHeight="1" x14ac:dyDescent="0.45">
      <c r="B9" s="185"/>
      <c r="C9" s="229"/>
      <c r="D9" s="229"/>
      <c r="E9" s="229"/>
      <c r="F9" s="229"/>
      <c r="G9" s="230"/>
      <c r="H9" s="230"/>
      <c r="I9" s="229"/>
      <c r="J9" s="229"/>
      <c r="K9" s="83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</row>
    <row r="10" spans="1:44" s="187" customFormat="1" x14ac:dyDescent="0.45">
      <c r="A10" s="176" t="s">
        <v>140</v>
      </c>
      <c r="B10" s="185"/>
      <c r="C10" s="128">
        <v>191664</v>
      </c>
      <c r="D10" s="128">
        <v>17424</v>
      </c>
      <c r="E10" s="128"/>
      <c r="F10" s="128">
        <v>19200</v>
      </c>
      <c r="G10" s="128">
        <v>1658735</v>
      </c>
      <c r="H10" s="128"/>
      <c r="I10" s="128">
        <v>1074489</v>
      </c>
      <c r="J10" s="128"/>
      <c r="K10" s="86">
        <f>SUM(C10:G10,I10)</f>
        <v>2961512</v>
      </c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</row>
    <row r="11" spans="1:44" s="187" customFormat="1" x14ac:dyDescent="0.45">
      <c r="A11" s="176" t="s">
        <v>99</v>
      </c>
      <c r="C11" s="96">
        <v>0</v>
      </c>
      <c r="D11" s="96">
        <v>0</v>
      </c>
      <c r="E11" s="96"/>
      <c r="F11" s="96">
        <v>0</v>
      </c>
      <c r="G11" s="128">
        <v>74503</v>
      </c>
      <c r="H11" s="96"/>
      <c r="I11" s="96">
        <v>0</v>
      </c>
      <c r="J11" s="96"/>
      <c r="K11" s="86">
        <f>SUM(C11:G11,I11)</f>
        <v>74503</v>
      </c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</row>
    <row r="12" spans="1:44" x14ac:dyDescent="0.45">
      <c r="A12" s="176" t="s">
        <v>100</v>
      </c>
      <c r="B12" s="187"/>
      <c r="C12" s="86">
        <v>0</v>
      </c>
      <c r="D12" s="86">
        <v>0</v>
      </c>
      <c r="E12" s="86"/>
      <c r="F12" s="86">
        <v>0</v>
      </c>
      <c r="G12" s="87">
        <v>-114</v>
      </c>
      <c r="H12" s="86"/>
      <c r="I12" s="88">
        <f>+'[1]5-6'!L62</f>
        <v>-812100</v>
      </c>
      <c r="J12" s="88"/>
      <c r="K12" s="88">
        <f>SUM(C12:G12,I12)</f>
        <v>-812214</v>
      </c>
      <c r="N12" s="231"/>
    </row>
    <row r="13" spans="1:44" x14ac:dyDescent="0.45">
      <c r="A13" s="176" t="s">
        <v>101</v>
      </c>
      <c r="C13" s="232">
        <f>SUM(C11:C12)</f>
        <v>0</v>
      </c>
      <c r="D13" s="232">
        <f>SUM(D11:D12)</f>
        <v>0</v>
      </c>
      <c r="E13" s="232"/>
      <c r="F13" s="232">
        <f>SUM(F11:F12)</f>
        <v>0</v>
      </c>
      <c r="G13" s="232">
        <f>SUM(G11:G12)</f>
        <v>74389</v>
      </c>
      <c r="H13" s="232"/>
      <c r="I13" s="87">
        <f>SUM(I11:I12)</f>
        <v>-812100</v>
      </c>
      <c r="J13" s="87"/>
      <c r="K13" s="87">
        <f>SUM(K11:K12)</f>
        <v>-737711</v>
      </c>
      <c r="N13" s="231"/>
    </row>
    <row r="14" spans="1:44" x14ac:dyDescent="0.45">
      <c r="A14" s="176" t="s">
        <v>126</v>
      </c>
      <c r="B14" s="187">
        <v>20</v>
      </c>
      <c r="C14" s="86">
        <v>0</v>
      </c>
      <c r="D14" s="86">
        <v>0</v>
      </c>
      <c r="E14" s="86"/>
      <c r="F14" s="86">
        <v>0</v>
      </c>
      <c r="G14" s="88">
        <v>-22999</v>
      </c>
      <c r="H14" s="125"/>
      <c r="I14" s="87">
        <v>0</v>
      </c>
      <c r="J14" s="87"/>
      <c r="K14" s="88">
        <f>SUM(C14:G14,I14)</f>
        <v>-22999</v>
      </c>
      <c r="N14" s="231"/>
    </row>
    <row r="15" spans="1:44" ht="21.75" thickBot="1" x14ac:dyDescent="0.5">
      <c r="A15" s="176" t="s">
        <v>210</v>
      </c>
      <c r="C15" s="89">
        <f>+C10+C13+C14</f>
        <v>191664</v>
      </c>
      <c r="D15" s="89">
        <f>+D10+D13+D14</f>
        <v>17424</v>
      </c>
      <c r="E15" s="89"/>
      <c r="F15" s="89">
        <f>+F10+F13+F14</f>
        <v>19200</v>
      </c>
      <c r="G15" s="89">
        <f>+G10+G13+G14</f>
        <v>1710125</v>
      </c>
      <c r="H15" s="89"/>
      <c r="I15" s="89">
        <f>+I10+I13+I14</f>
        <v>262389</v>
      </c>
      <c r="J15" s="89"/>
      <c r="K15" s="89">
        <f>+K10+K13+K14</f>
        <v>2200802</v>
      </c>
      <c r="N15" s="231"/>
    </row>
    <row r="16" spans="1:44" ht="21.75" thickTop="1" x14ac:dyDescent="0.45">
      <c r="C16" s="81"/>
      <c r="D16" s="81"/>
      <c r="E16" s="81"/>
      <c r="F16" s="81"/>
      <c r="G16" s="81"/>
      <c r="H16" s="81"/>
      <c r="I16" s="81"/>
      <c r="J16" s="81"/>
      <c r="K16" s="81"/>
      <c r="N16" s="231"/>
    </row>
    <row r="17" spans="1:14" x14ac:dyDescent="0.45">
      <c r="A17" s="176" t="s">
        <v>178</v>
      </c>
      <c r="C17" s="86">
        <v>191664</v>
      </c>
      <c r="D17" s="86">
        <v>17424</v>
      </c>
      <c r="E17" s="86"/>
      <c r="F17" s="86">
        <v>19200</v>
      </c>
      <c r="G17" s="86">
        <v>1722674</v>
      </c>
      <c r="H17" s="86"/>
      <c r="I17" s="86">
        <v>262389</v>
      </c>
      <c r="J17" s="86"/>
      <c r="K17" s="86">
        <f>SUM(C17:G17,I17)</f>
        <v>2213351</v>
      </c>
      <c r="N17" s="22"/>
    </row>
    <row r="18" spans="1:14" x14ac:dyDescent="0.45">
      <c r="A18" s="176" t="s">
        <v>99</v>
      </c>
      <c r="C18" s="86">
        <v>0</v>
      </c>
      <c r="D18" s="86">
        <v>0</v>
      </c>
      <c r="E18" s="86"/>
      <c r="F18" s="86">
        <v>0</v>
      </c>
      <c r="G18" s="87">
        <f>+'7-8'!J28</f>
        <v>111030</v>
      </c>
      <c r="H18" s="86"/>
      <c r="I18" s="126">
        <v>0</v>
      </c>
      <c r="J18" s="126"/>
      <c r="K18" s="86">
        <f>SUM(C18:G18,I18)</f>
        <v>111030</v>
      </c>
      <c r="N18" s="231"/>
    </row>
    <row r="19" spans="1:14" x14ac:dyDescent="0.45">
      <c r="A19" s="176" t="s">
        <v>100</v>
      </c>
      <c r="C19" s="125">
        <v>0</v>
      </c>
      <c r="D19" s="125">
        <v>0</v>
      </c>
      <c r="E19" s="125"/>
      <c r="F19" s="125">
        <v>0</v>
      </c>
      <c r="G19" s="125">
        <v>0</v>
      </c>
      <c r="H19" s="125"/>
      <c r="I19" s="88">
        <f>+'[1]5-6'!J62</f>
        <v>0</v>
      </c>
      <c r="J19" s="88"/>
      <c r="K19" s="125">
        <f>SUM(C19:G19,I19)</f>
        <v>0</v>
      </c>
      <c r="N19" s="231"/>
    </row>
    <row r="20" spans="1:14" x14ac:dyDescent="0.45">
      <c r="A20" s="176" t="s">
        <v>101</v>
      </c>
      <c r="C20" s="86">
        <f>SUM(C18:C19)</f>
        <v>0</v>
      </c>
      <c r="D20" s="86">
        <f>SUM(D18:D19)</f>
        <v>0</v>
      </c>
      <c r="E20" s="86"/>
      <c r="F20" s="86">
        <f>SUM(F18:F19)</f>
        <v>0</v>
      </c>
      <c r="G20" s="87">
        <f>SUM(G18:G19)</f>
        <v>111030</v>
      </c>
      <c r="H20" s="86"/>
      <c r="I20" s="87">
        <f>SUM(I18:I19)</f>
        <v>0</v>
      </c>
      <c r="J20" s="87"/>
      <c r="K20" s="87">
        <f>SUM(K18:K19)</f>
        <v>111030</v>
      </c>
      <c r="N20" s="231"/>
    </row>
    <row r="21" spans="1:14" x14ac:dyDescent="0.45">
      <c r="A21" s="176" t="s">
        <v>126</v>
      </c>
      <c r="B21" s="187">
        <v>20</v>
      </c>
      <c r="C21" s="86">
        <v>0</v>
      </c>
      <c r="D21" s="86">
        <v>0</v>
      </c>
      <c r="E21" s="86"/>
      <c r="F21" s="86">
        <v>0</v>
      </c>
      <c r="G21" s="87">
        <v>-22999</v>
      </c>
      <c r="H21" s="86"/>
      <c r="I21" s="87">
        <v>0</v>
      </c>
      <c r="J21" s="87"/>
      <c r="K21" s="88">
        <f>SUM(C21:G21,I21)</f>
        <v>-22999</v>
      </c>
      <c r="N21" s="231"/>
    </row>
    <row r="22" spans="1:14" ht="21.75" thickBot="1" x14ac:dyDescent="0.5">
      <c r="A22" s="176" t="s">
        <v>199</v>
      </c>
      <c r="C22" s="89">
        <f>+C17+C20+C21</f>
        <v>191664</v>
      </c>
      <c r="D22" s="89">
        <f>+D17+D20+D21</f>
        <v>17424</v>
      </c>
      <c r="E22" s="89"/>
      <c r="F22" s="89">
        <f>+F17+F20+F21</f>
        <v>19200</v>
      </c>
      <c r="G22" s="89">
        <f>+G17+G20+G21</f>
        <v>1810705</v>
      </c>
      <c r="H22" s="89"/>
      <c r="I22" s="89">
        <f>+I17+I20+I21</f>
        <v>262389</v>
      </c>
      <c r="J22" s="89"/>
      <c r="K22" s="89">
        <f>+K17+K20+K21</f>
        <v>2301382</v>
      </c>
      <c r="N22" s="22"/>
    </row>
    <row r="23" spans="1:14" ht="21" customHeight="1" thickTop="1" x14ac:dyDescent="0.45">
      <c r="C23" s="40"/>
      <c r="D23" s="40"/>
      <c r="E23" s="40"/>
      <c r="F23" s="40"/>
      <c r="G23" s="40"/>
      <c r="H23" s="40"/>
      <c r="I23" s="83"/>
      <c r="J23" s="83"/>
      <c r="K23" s="40"/>
      <c r="N23" s="231"/>
    </row>
    <row r="24" spans="1:14" x14ac:dyDescent="0.45">
      <c r="C24" s="187"/>
      <c r="D24" s="233"/>
      <c r="E24" s="71"/>
      <c r="F24" s="71"/>
      <c r="H24" s="71"/>
      <c r="I24" s="98"/>
      <c r="J24" s="92" t="s">
        <v>102</v>
      </c>
    </row>
    <row r="25" spans="1:14" x14ac:dyDescent="0.45">
      <c r="D25" s="233"/>
      <c r="E25" s="71"/>
      <c r="F25" s="71"/>
      <c r="G25" s="98"/>
      <c r="H25" s="71"/>
      <c r="J25" s="92" t="s">
        <v>103</v>
      </c>
    </row>
    <row r="26" spans="1:14" ht="13.5" customHeight="1" x14ac:dyDescent="0.45">
      <c r="D26" s="233"/>
      <c r="E26" s="71"/>
      <c r="F26" s="71"/>
      <c r="G26" s="98"/>
      <c r="H26" s="71"/>
      <c r="J26" s="92"/>
    </row>
    <row r="27" spans="1:14" x14ac:dyDescent="0.45">
      <c r="A27" s="93" t="s">
        <v>11</v>
      </c>
      <c r="C27" s="219"/>
      <c r="D27" s="219"/>
      <c r="E27" s="219"/>
      <c r="F27" s="219"/>
      <c r="G27" s="219"/>
      <c r="H27" s="219"/>
      <c r="I27" s="219"/>
      <c r="J27" s="219"/>
      <c r="L27" s="220">
        <v>10</v>
      </c>
    </row>
    <row r="29" spans="1:14" ht="12.75" customHeight="1" x14ac:dyDescent="0.45"/>
    <row r="39" ht="1.5" customHeight="1" x14ac:dyDescent="0.45"/>
    <row r="44" ht="52.5" customHeight="1" x14ac:dyDescent="0.45"/>
    <row r="88" ht="6" customHeight="1" x14ac:dyDescent="0.45"/>
    <row r="137" ht="3.75" customHeight="1" x14ac:dyDescent="0.45"/>
    <row r="143" ht="45.75" customHeight="1" x14ac:dyDescent="0.45"/>
  </sheetData>
  <mergeCells count="5">
    <mergeCell ref="A1:K1"/>
    <mergeCell ref="A2:K2"/>
    <mergeCell ref="A3:K3"/>
    <mergeCell ref="A4:K4"/>
    <mergeCell ref="F6:G6"/>
  </mergeCells>
  <pageMargins left="0.90551181102362199" right="0.31496062992126" top="0.90551181102362199" bottom="0.59055118110236204" header="0.118110236220472" footer="0.118110236220472"/>
  <pageSetup paperSize="9" scale="9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53"/>
  <sheetViews>
    <sheetView zoomScaleNormal="100" zoomScaleSheetLayoutView="100" workbookViewId="0"/>
  </sheetViews>
  <sheetFormatPr defaultColWidth="17" defaultRowHeight="21.75" x14ac:dyDescent="0.5"/>
  <cols>
    <col min="1" max="3" width="2.85546875" style="99" customWidth="1"/>
    <col min="4" max="4" width="55.85546875" style="99" customWidth="1"/>
    <col min="5" max="5" width="3.140625" style="99" customWidth="1"/>
    <col min="6" max="6" width="12.7109375" style="99" customWidth="1"/>
    <col min="7" max="7" width="1.42578125" style="99" customWidth="1"/>
    <col min="8" max="8" width="12.7109375" style="99" customWidth="1"/>
    <col min="9" max="9" width="1.140625" style="99" customWidth="1"/>
    <col min="10" max="10" width="12.7109375" style="99" customWidth="1"/>
    <col min="11" max="11" width="1.42578125" style="99" customWidth="1"/>
    <col min="12" max="12" width="12.7109375" style="99" customWidth="1"/>
    <col min="13" max="79" width="17" style="100"/>
    <col min="80" max="16384" width="17" style="99"/>
  </cols>
  <sheetData>
    <row r="1" spans="1:79" x14ac:dyDescent="0.5">
      <c r="L1" s="99">
        <v>11</v>
      </c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</row>
    <row r="2" spans="1:79" ht="23.1" customHeight="1" x14ac:dyDescent="0.5">
      <c r="A2" s="256" t="str">
        <f>+'5-6'!A2:L2</f>
        <v>TSTE PUBLIC COMPANY LIMITED AND ITS SUBSIDIARY COMPANIES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</row>
    <row r="3" spans="1:79" ht="23.1" customHeight="1" x14ac:dyDescent="0.5">
      <c r="A3" s="256" t="s">
        <v>93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</row>
    <row r="4" spans="1:79" ht="23.1" customHeight="1" x14ac:dyDescent="0.5">
      <c r="A4" s="256" t="str">
        <f>+'10'!A3:K3</f>
        <v>For the nine-month period ended September 30, 2025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</row>
    <row r="5" spans="1:79" ht="22.5" customHeight="1" x14ac:dyDescent="0.5">
      <c r="C5" s="147"/>
      <c r="D5" s="147"/>
      <c r="E5" s="148"/>
      <c r="F5" s="148"/>
      <c r="G5" s="101"/>
      <c r="H5" s="148"/>
      <c r="I5" s="148"/>
      <c r="J5" s="148"/>
      <c r="K5" s="101"/>
      <c r="L5" s="149" t="s">
        <v>98</v>
      </c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</row>
    <row r="6" spans="1:79" ht="22.5" customHeight="1" x14ac:dyDescent="0.5">
      <c r="A6" s="150"/>
      <c r="B6" s="150"/>
      <c r="E6" s="101"/>
      <c r="F6" s="257" t="s">
        <v>37</v>
      </c>
      <c r="G6" s="257"/>
      <c r="H6" s="257"/>
      <c r="I6" s="161"/>
      <c r="J6" s="257" t="s">
        <v>38</v>
      </c>
      <c r="K6" s="257"/>
      <c r="L6" s="257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</row>
    <row r="7" spans="1:79" ht="22.5" customHeight="1" x14ac:dyDescent="0.5">
      <c r="A7" s="147"/>
      <c r="B7" s="147"/>
      <c r="C7" s="147"/>
      <c r="D7" s="147"/>
      <c r="E7" s="148"/>
      <c r="F7" s="151">
        <v>2025</v>
      </c>
      <c r="G7" s="151"/>
      <c r="H7" s="151">
        <v>2024</v>
      </c>
      <c r="I7" s="151"/>
      <c r="J7" s="151">
        <f>+F7</f>
        <v>2025</v>
      </c>
      <c r="K7" s="151"/>
      <c r="L7" s="151">
        <f>+H7</f>
        <v>2024</v>
      </c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</row>
    <row r="8" spans="1:79" s="1" customFormat="1" ht="15" customHeight="1" x14ac:dyDescent="0.5">
      <c r="A8" s="14"/>
      <c r="B8" s="14"/>
      <c r="C8" s="14"/>
      <c r="D8" s="14"/>
      <c r="E8" s="14"/>
      <c r="F8" s="11"/>
      <c r="G8" s="11"/>
      <c r="H8" s="11"/>
      <c r="I8" s="11"/>
      <c r="J8" s="11"/>
      <c r="K8" s="11"/>
      <c r="L8" s="11"/>
      <c r="M8" s="42"/>
      <c r="N8" s="42"/>
      <c r="O8" s="42"/>
      <c r="P8" s="42"/>
      <c r="Q8" s="42"/>
      <c r="R8" s="42"/>
      <c r="S8" s="42"/>
      <c r="T8" s="42"/>
      <c r="U8" s="42"/>
    </row>
    <row r="9" spans="1:79" ht="19.5" customHeight="1" x14ac:dyDescent="0.5">
      <c r="A9" s="102" t="s">
        <v>63</v>
      </c>
      <c r="B9" s="101"/>
      <c r="C9" s="101"/>
    </row>
    <row r="10" spans="1:79" ht="19.5" customHeight="1" x14ac:dyDescent="0.5">
      <c r="A10" s="101" t="s">
        <v>99</v>
      </c>
      <c r="C10" s="101"/>
      <c r="F10" s="103">
        <f>+'7-8'!F33</f>
        <v>121120</v>
      </c>
      <c r="G10" s="103"/>
      <c r="H10" s="103">
        <f>+'7-8'!H33</f>
        <v>78228</v>
      </c>
      <c r="I10" s="103"/>
      <c r="J10" s="103">
        <f>+'7-8'!J33</f>
        <v>111030</v>
      </c>
      <c r="K10" s="103"/>
      <c r="L10" s="103">
        <f>+'7-8'!L33</f>
        <v>74503</v>
      </c>
    </row>
    <row r="11" spans="1:79" ht="19.5" customHeight="1" x14ac:dyDescent="0.5">
      <c r="A11" s="99" t="s">
        <v>123</v>
      </c>
      <c r="C11" s="101"/>
      <c r="F11" s="104"/>
      <c r="G11" s="104"/>
      <c r="H11" s="104"/>
      <c r="I11" s="104"/>
      <c r="J11" s="103"/>
      <c r="K11" s="103"/>
      <c r="L11" s="103"/>
    </row>
    <row r="12" spans="1:79" ht="19.5" customHeight="1" x14ac:dyDescent="0.45">
      <c r="A12" s="101" t="s">
        <v>190</v>
      </c>
      <c r="F12" s="105">
        <v>-215</v>
      </c>
      <c r="G12" s="105"/>
      <c r="H12" s="106">
        <v>-697</v>
      </c>
      <c r="I12" s="104"/>
      <c r="J12" s="25">
        <v>0</v>
      </c>
      <c r="K12" s="103"/>
      <c r="L12" s="103">
        <v>0</v>
      </c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</row>
    <row r="13" spans="1:79" ht="19.5" customHeight="1" x14ac:dyDescent="0.45">
      <c r="A13" s="101" t="s">
        <v>202</v>
      </c>
      <c r="F13" s="105">
        <v>-774</v>
      </c>
      <c r="G13" s="105"/>
      <c r="H13" s="108">
        <v>471</v>
      </c>
      <c r="I13" s="41"/>
      <c r="J13" s="25">
        <v>0</v>
      </c>
      <c r="K13" s="103"/>
      <c r="L13" s="103">
        <v>0</v>
      </c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</row>
    <row r="14" spans="1:79" ht="19.5" customHeight="1" x14ac:dyDescent="0.45">
      <c r="A14" s="101" t="s">
        <v>64</v>
      </c>
      <c r="F14" s="103">
        <v>0</v>
      </c>
      <c r="G14" s="105"/>
      <c r="H14" s="108">
        <v>2</v>
      </c>
      <c r="I14" s="103"/>
      <c r="J14" s="25">
        <v>0</v>
      </c>
      <c r="K14" s="109"/>
      <c r="L14" s="103">
        <v>1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</row>
    <row r="15" spans="1:79" ht="19.5" customHeight="1" x14ac:dyDescent="0.45">
      <c r="A15" s="101" t="s">
        <v>154</v>
      </c>
      <c r="F15" s="25">
        <v>2587</v>
      </c>
      <c r="G15" s="105"/>
      <c r="H15" s="96">
        <v>3703</v>
      </c>
      <c r="I15" s="103"/>
      <c r="J15" s="25">
        <v>0</v>
      </c>
      <c r="K15" s="109"/>
      <c r="L15" s="103">
        <v>0</v>
      </c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</row>
    <row r="16" spans="1:79" ht="19.5" customHeight="1" x14ac:dyDescent="0.45">
      <c r="A16" s="101" t="s">
        <v>130</v>
      </c>
      <c r="F16" s="25">
        <v>0</v>
      </c>
      <c r="G16" s="110"/>
      <c r="H16" s="96">
        <v>0</v>
      </c>
      <c r="I16" s="111"/>
      <c r="J16" s="106">
        <v>-132671</v>
      </c>
      <c r="K16" s="112"/>
      <c r="L16" s="105">
        <v>-83305</v>
      </c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</row>
    <row r="17" spans="1:79" ht="19.5" customHeight="1" x14ac:dyDescent="0.45">
      <c r="A17" s="101" t="s">
        <v>156</v>
      </c>
      <c r="F17" s="25">
        <v>0</v>
      </c>
      <c r="G17" s="110"/>
      <c r="H17" s="96">
        <v>0</v>
      </c>
      <c r="I17" s="111"/>
      <c r="J17" s="106">
        <v>0</v>
      </c>
      <c r="K17" s="112"/>
      <c r="L17" s="106">
        <v>-3613</v>
      </c>
      <c r="M17" s="1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</row>
    <row r="18" spans="1:79" ht="19.5" customHeight="1" x14ac:dyDescent="0.45">
      <c r="A18" s="101" t="s">
        <v>65</v>
      </c>
      <c r="F18" s="25">
        <v>103389</v>
      </c>
      <c r="G18" s="105"/>
      <c r="H18" s="105">
        <v>99420</v>
      </c>
      <c r="I18" s="103"/>
      <c r="J18" s="25">
        <v>21762</v>
      </c>
      <c r="K18" s="109"/>
      <c r="L18" s="103">
        <v>22622</v>
      </c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</row>
    <row r="19" spans="1:79" ht="19.5" customHeight="1" x14ac:dyDescent="0.45">
      <c r="A19" s="101" t="s">
        <v>115</v>
      </c>
      <c r="F19" s="25">
        <v>3959</v>
      </c>
      <c r="G19" s="105"/>
      <c r="H19" s="105">
        <v>3602</v>
      </c>
      <c r="I19" s="103"/>
      <c r="J19" s="25">
        <v>258</v>
      </c>
      <c r="K19" s="109"/>
      <c r="L19" s="103">
        <v>202</v>
      </c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</row>
    <row r="20" spans="1:79" ht="19.5" customHeight="1" x14ac:dyDescent="0.45">
      <c r="A20" s="101" t="s">
        <v>166</v>
      </c>
      <c r="F20" s="106">
        <v>1863</v>
      </c>
      <c r="G20" s="105"/>
      <c r="H20" s="105">
        <v>1119</v>
      </c>
      <c r="I20" s="103"/>
      <c r="J20" s="106">
        <v>-122</v>
      </c>
      <c r="K20" s="107"/>
      <c r="L20" s="106">
        <v>0</v>
      </c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</row>
    <row r="21" spans="1:79" ht="19.5" customHeight="1" x14ac:dyDescent="0.45">
      <c r="A21" s="101" t="s">
        <v>203</v>
      </c>
      <c r="F21" s="105">
        <v>-477</v>
      </c>
      <c r="G21" s="105"/>
      <c r="H21" s="105">
        <v>1986</v>
      </c>
      <c r="I21" s="103"/>
      <c r="J21" s="106">
        <v>0</v>
      </c>
      <c r="K21" s="109"/>
      <c r="L21" s="103">
        <v>0</v>
      </c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</row>
    <row r="22" spans="1:79" ht="19.5" customHeight="1" x14ac:dyDescent="0.45">
      <c r="A22" s="101" t="s">
        <v>204</v>
      </c>
      <c r="F22" s="105">
        <v>-37</v>
      </c>
      <c r="G22" s="105"/>
      <c r="H22" s="96">
        <v>0</v>
      </c>
      <c r="I22" s="103"/>
      <c r="J22" s="96">
        <v>0</v>
      </c>
      <c r="K22" s="109"/>
      <c r="L22" s="96">
        <v>0</v>
      </c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</row>
    <row r="23" spans="1:79" ht="19.5" customHeight="1" x14ac:dyDescent="0.45">
      <c r="A23" s="101" t="s">
        <v>185</v>
      </c>
      <c r="F23" s="105">
        <v>-489</v>
      </c>
      <c r="G23" s="105"/>
      <c r="H23" s="105">
        <v>2028</v>
      </c>
      <c r="I23" s="103"/>
      <c r="J23" s="25">
        <v>0</v>
      </c>
      <c r="K23" s="109"/>
      <c r="L23" s="103">
        <v>0</v>
      </c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</row>
    <row r="24" spans="1:79" ht="19.5" customHeight="1" x14ac:dyDescent="0.45">
      <c r="A24" s="101" t="s">
        <v>66</v>
      </c>
      <c r="F24" s="25">
        <v>3270</v>
      </c>
      <c r="G24" s="105"/>
      <c r="H24" s="105">
        <v>3604</v>
      </c>
      <c r="I24" s="103"/>
      <c r="J24" s="25">
        <v>1065</v>
      </c>
      <c r="K24" s="109"/>
      <c r="L24" s="103">
        <v>1055</v>
      </c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</row>
    <row r="25" spans="1:79" ht="19.5" customHeight="1" x14ac:dyDescent="0.45">
      <c r="A25" s="101" t="s">
        <v>75</v>
      </c>
      <c r="F25" s="107">
        <v>-474</v>
      </c>
      <c r="G25" s="105"/>
      <c r="H25" s="105">
        <v>-460</v>
      </c>
      <c r="I25" s="103"/>
      <c r="J25" s="107">
        <v>-1794</v>
      </c>
      <c r="K25" s="109"/>
      <c r="L25" s="106">
        <v>-1854</v>
      </c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</row>
    <row r="26" spans="1:79" ht="19.5" customHeight="1" x14ac:dyDescent="0.45">
      <c r="A26" s="101" t="s">
        <v>120</v>
      </c>
      <c r="F26" s="25">
        <v>776</v>
      </c>
      <c r="G26" s="105"/>
      <c r="H26" s="110">
        <v>1343</v>
      </c>
      <c r="I26" s="103"/>
      <c r="J26" s="87">
        <v>55</v>
      </c>
      <c r="K26" s="109"/>
      <c r="L26" s="103">
        <v>2</v>
      </c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</row>
    <row r="27" spans="1:79" ht="19.5" customHeight="1" x14ac:dyDescent="0.45">
      <c r="A27" s="101" t="s">
        <v>67</v>
      </c>
      <c r="F27" s="25">
        <v>32572</v>
      </c>
      <c r="G27" s="105"/>
      <c r="H27" s="105">
        <v>35543</v>
      </c>
      <c r="I27" s="103"/>
      <c r="J27" s="87">
        <v>21290</v>
      </c>
      <c r="K27" s="109"/>
      <c r="L27" s="103">
        <v>24918</v>
      </c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</row>
    <row r="28" spans="1:79" ht="19.5" customHeight="1" x14ac:dyDescent="0.45">
      <c r="A28" s="101" t="s">
        <v>191</v>
      </c>
      <c r="F28" s="141">
        <v>27347</v>
      </c>
      <c r="G28" s="114"/>
      <c r="H28" s="114">
        <v>18286</v>
      </c>
      <c r="I28" s="115"/>
      <c r="J28" s="87">
        <v>-5243</v>
      </c>
      <c r="K28" s="116"/>
      <c r="L28" s="105">
        <v>-2285</v>
      </c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</row>
    <row r="29" spans="1:79" ht="19.5" customHeight="1" x14ac:dyDescent="0.45">
      <c r="A29" s="101" t="s">
        <v>116</v>
      </c>
      <c r="C29" s="101"/>
      <c r="F29" s="117">
        <f>SUM(F10:F28)</f>
        <v>294417</v>
      </c>
      <c r="G29" s="105"/>
      <c r="H29" s="117">
        <f>SUM(H10:H28)</f>
        <v>248178</v>
      </c>
      <c r="I29" s="103"/>
      <c r="J29" s="117">
        <f>SUM(J10:J28)</f>
        <v>15630</v>
      </c>
      <c r="K29" s="109"/>
      <c r="L29" s="117">
        <f>SUM(L10:L28)</f>
        <v>32246</v>
      </c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</row>
    <row r="30" spans="1:79" ht="19.5" customHeight="1" x14ac:dyDescent="0.45">
      <c r="A30" s="102" t="s">
        <v>68</v>
      </c>
      <c r="F30" s="103"/>
      <c r="G30" s="103"/>
      <c r="H30" s="103"/>
      <c r="I30" s="103"/>
      <c r="J30" s="103"/>
      <c r="K30" s="103"/>
      <c r="L30" s="103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</row>
    <row r="31" spans="1:79" ht="19.5" customHeight="1" x14ac:dyDescent="0.45">
      <c r="A31" s="101" t="s">
        <v>138</v>
      </c>
      <c r="F31" s="107">
        <v>-44857</v>
      </c>
      <c r="G31" s="24"/>
      <c r="H31" s="97">
        <v>-64303</v>
      </c>
      <c r="I31" s="97"/>
      <c r="J31" s="87">
        <v>4135</v>
      </c>
      <c r="K31" s="97"/>
      <c r="L31" s="106">
        <v>-1056</v>
      </c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</row>
    <row r="32" spans="1:79" ht="19.5" customHeight="1" x14ac:dyDescent="0.45">
      <c r="A32" s="101" t="s">
        <v>69</v>
      </c>
      <c r="F32" s="114">
        <v>129175</v>
      </c>
      <c r="G32" s="24"/>
      <c r="H32" s="110">
        <v>-123724</v>
      </c>
      <c r="I32" s="97"/>
      <c r="J32" s="87">
        <v>7</v>
      </c>
      <c r="K32" s="119"/>
      <c r="L32" s="87">
        <v>31</v>
      </c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</row>
    <row r="33" spans="1:79" ht="19.5" customHeight="1" x14ac:dyDescent="0.45">
      <c r="A33" s="101" t="s">
        <v>111</v>
      </c>
      <c r="F33" s="114">
        <v>2918</v>
      </c>
      <c r="G33" s="24"/>
      <c r="H33" s="110">
        <v>0</v>
      </c>
      <c r="I33" s="97"/>
      <c r="J33" s="87">
        <v>0</v>
      </c>
      <c r="K33" s="119"/>
      <c r="L33" s="87">
        <v>0</v>
      </c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</row>
    <row r="34" spans="1:79" ht="19.5" customHeight="1" x14ac:dyDescent="0.45">
      <c r="A34" s="101" t="s">
        <v>5</v>
      </c>
      <c r="F34" s="114">
        <v>-354</v>
      </c>
      <c r="G34" s="24"/>
      <c r="H34" s="96">
        <v>347</v>
      </c>
      <c r="I34" s="24"/>
      <c r="J34" s="87">
        <v>-207</v>
      </c>
      <c r="K34" s="97"/>
      <c r="L34" s="96">
        <v>1653</v>
      </c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</row>
    <row r="35" spans="1:79" ht="19.5" customHeight="1" x14ac:dyDescent="0.45">
      <c r="A35" s="101" t="s">
        <v>8</v>
      </c>
      <c r="F35" s="107">
        <v>1558</v>
      </c>
      <c r="G35" s="24"/>
      <c r="H35" s="136">
        <v>-7828</v>
      </c>
      <c r="I35" s="24"/>
      <c r="J35" s="97">
        <v>-549</v>
      </c>
      <c r="K35" s="97"/>
      <c r="L35" s="106">
        <v>-687</v>
      </c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</row>
    <row r="36" spans="1:79" ht="19.5" customHeight="1" x14ac:dyDescent="0.45">
      <c r="A36" s="102" t="s">
        <v>70</v>
      </c>
      <c r="F36" s="103"/>
      <c r="G36" s="103"/>
      <c r="I36" s="103"/>
      <c r="J36" s="103"/>
      <c r="K36" s="103"/>
      <c r="L36" s="108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</row>
    <row r="37" spans="1:79" ht="19.5" customHeight="1" x14ac:dyDescent="0.45">
      <c r="A37" s="99" t="s">
        <v>139</v>
      </c>
      <c r="D37" s="101"/>
      <c r="F37" s="107">
        <v>-138262</v>
      </c>
      <c r="G37" s="118"/>
      <c r="H37" s="106">
        <v>-5541</v>
      </c>
      <c r="I37" s="18"/>
      <c r="J37" s="87">
        <v>11339</v>
      </c>
      <c r="K37" s="24"/>
      <c r="L37" s="82">
        <v>-9875</v>
      </c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</row>
    <row r="38" spans="1:79" ht="19.5" customHeight="1" x14ac:dyDescent="0.45">
      <c r="A38" s="1" t="s">
        <v>122</v>
      </c>
      <c r="D38" s="101"/>
      <c r="F38" s="107">
        <v>-1054</v>
      </c>
      <c r="G38" s="118"/>
      <c r="H38" s="106">
        <v>-2663</v>
      </c>
      <c r="I38" s="118"/>
      <c r="J38" s="87">
        <v>0</v>
      </c>
      <c r="K38" s="110"/>
      <c r="L38" s="108">
        <v>0</v>
      </c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</row>
    <row r="39" spans="1:79" ht="19.5" customHeight="1" x14ac:dyDescent="0.45">
      <c r="A39" s="101" t="s">
        <v>18</v>
      </c>
      <c r="D39" s="101"/>
      <c r="F39" s="107">
        <v>34</v>
      </c>
      <c r="G39" s="118"/>
      <c r="H39" s="106">
        <v>-4</v>
      </c>
      <c r="I39" s="118"/>
      <c r="J39" s="107">
        <v>32</v>
      </c>
      <c r="K39" s="18"/>
      <c r="L39" s="82">
        <v>-4</v>
      </c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</row>
    <row r="40" spans="1:79" ht="19.5" customHeight="1" x14ac:dyDescent="0.45">
      <c r="A40" s="99" t="s">
        <v>150</v>
      </c>
      <c r="D40" s="101"/>
      <c r="F40" s="107">
        <v>-904</v>
      </c>
      <c r="G40" s="24"/>
      <c r="H40" s="106">
        <v>-152</v>
      </c>
      <c r="I40" s="24"/>
      <c r="J40" s="142">
        <v>0</v>
      </c>
      <c r="K40" s="120"/>
      <c r="L40" s="106">
        <v>0</v>
      </c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</row>
    <row r="41" spans="1:79" ht="19.5" customHeight="1" x14ac:dyDescent="0.45">
      <c r="A41" s="101" t="s">
        <v>142</v>
      </c>
      <c r="D41" s="101"/>
      <c r="F41" s="114">
        <v>16</v>
      </c>
      <c r="G41" s="24"/>
      <c r="H41" s="106">
        <v>1355</v>
      </c>
      <c r="I41" s="24"/>
      <c r="J41" s="87">
        <v>107</v>
      </c>
      <c r="K41" s="120"/>
      <c r="L41" s="106">
        <v>36</v>
      </c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</row>
    <row r="42" spans="1:79" ht="19.5" customHeight="1" x14ac:dyDescent="0.45">
      <c r="A42" s="101" t="s">
        <v>118</v>
      </c>
      <c r="D42" s="101"/>
      <c r="F42" s="235">
        <v>215</v>
      </c>
      <c r="G42" s="24"/>
      <c r="H42" s="70">
        <v>-1294</v>
      </c>
      <c r="I42" s="24"/>
      <c r="J42" s="143">
        <v>0</v>
      </c>
      <c r="K42" s="110"/>
      <c r="L42" s="143">
        <v>0</v>
      </c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</row>
    <row r="43" spans="1:79" ht="19.5" customHeight="1" x14ac:dyDescent="0.45">
      <c r="A43" s="101" t="s">
        <v>188</v>
      </c>
      <c r="F43" s="106">
        <f>SUM(F29,F31:F42)</f>
        <v>242902</v>
      </c>
      <c r="G43" s="103"/>
      <c r="H43" s="106">
        <f>SUM(H29,H31:H42)</f>
        <v>44371</v>
      </c>
      <c r="I43" s="103"/>
      <c r="J43" s="106">
        <f>SUM(J29,J31:J41)</f>
        <v>30494</v>
      </c>
      <c r="K43" s="103"/>
      <c r="L43" s="25">
        <f>SUM(L29,L31:L42)</f>
        <v>22344</v>
      </c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</row>
    <row r="44" spans="1:79" ht="19.5" customHeight="1" x14ac:dyDescent="0.45">
      <c r="A44" s="101" t="s">
        <v>95</v>
      </c>
      <c r="F44" s="25">
        <v>592</v>
      </c>
      <c r="G44" s="103"/>
      <c r="H44" s="113">
        <v>354</v>
      </c>
      <c r="I44" s="24"/>
      <c r="J44" s="87">
        <v>3008</v>
      </c>
      <c r="K44" s="96"/>
      <c r="L44" s="106">
        <v>1270</v>
      </c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</row>
    <row r="45" spans="1:79" ht="19.5" customHeight="1" x14ac:dyDescent="0.45">
      <c r="A45" s="101" t="s">
        <v>141</v>
      </c>
      <c r="F45" s="25">
        <v>0</v>
      </c>
      <c r="G45" s="103"/>
      <c r="H45" s="113">
        <v>3624</v>
      </c>
      <c r="I45" s="24"/>
      <c r="J45" s="25">
        <v>0</v>
      </c>
      <c r="K45" s="96"/>
      <c r="L45" s="106">
        <v>0</v>
      </c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</row>
    <row r="46" spans="1:79" ht="19.5" customHeight="1" x14ac:dyDescent="0.45">
      <c r="A46" s="101" t="s">
        <v>96</v>
      </c>
      <c r="F46" s="107">
        <v>-39852</v>
      </c>
      <c r="G46" s="103"/>
      <c r="H46" s="113">
        <v>-26938</v>
      </c>
      <c r="I46" s="120"/>
      <c r="J46" s="107">
        <v>-4138</v>
      </c>
      <c r="K46" s="120"/>
      <c r="L46" s="106">
        <v>-4268</v>
      </c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</row>
    <row r="47" spans="1:79" ht="19.5" customHeight="1" x14ac:dyDescent="0.45">
      <c r="A47" s="102" t="s">
        <v>205</v>
      </c>
      <c r="B47" s="101"/>
      <c r="F47" s="122">
        <f>SUM(F43:F46)</f>
        <v>203642</v>
      </c>
      <c r="G47" s="103"/>
      <c r="H47" s="122">
        <f>SUM(H43:I46)</f>
        <v>21411</v>
      </c>
      <c r="I47" s="103"/>
      <c r="J47" s="144">
        <f>SUM(J43:J46)</f>
        <v>29364</v>
      </c>
      <c r="K47" s="103"/>
      <c r="L47" s="144">
        <f>SUM(L43:L46)</f>
        <v>19346</v>
      </c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</row>
    <row r="48" spans="1:79" ht="18" customHeight="1" x14ac:dyDescent="0.45">
      <c r="A48" s="1"/>
      <c r="B48" s="101"/>
      <c r="F48" s="103"/>
      <c r="G48" s="103"/>
      <c r="H48" s="103"/>
      <c r="I48" s="103"/>
      <c r="K48" s="103"/>
      <c r="L48" s="103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</row>
    <row r="49" spans="1:79" ht="18" customHeight="1" x14ac:dyDescent="0.45">
      <c r="A49" s="101"/>
      <c r="B49" s="101"/>
      <c r="F49" s="115"/>
      <c r="G49" s="103"/>
      <c r="H49" s="115"/>
      <c r="I49" s="103"/>
      <c r="J49" s="123" t="s">
        <v>102</v>
      </c>
      <c r="K49" s="103"/>
      <c r="L49" s="115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</row>
    <row r="50" spans="1:79" ht="18.600000000000001" customHeight="1" x14ac:dyDescent="0.45">
      <c r="A50" s="101"/>
      <c r="B50" s="101"/>
      <c r="F50" s="115"/>
      <c r="G50" s="103"/>
      <c r="H50" s="115"/>
      <c r="I50" s="103"/>
      <c r="J50" s="123" t="s">
        <v>117</v>
      </c>
      <c r="K50" s="103"/>
      <c r="L50" s="115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</row>
    <row r="51" spans="1:79" ht="4.5" customHeight="1" x14ac:dyDescent="0.45">
      <c r="A51" s="101"/>
      <c r="B51" s="101"/>
      <c r="F51" s="115"/>
      <c r="G51" s="103"/>
      <c r="H51" s="115"/>
      <c r="I51" s="103"/>
      <c r="J51" s="123"/>
      <c r="K51" s="103"/>
      <c r="L51" s="115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</row>
    <row r="52" spans="1:79" ht="21" x14ac:dyDescent="0.45">
      <c r="A52" s="101" t="s">
        <v>11</v>
      </c>
      <c r="B52" s="101"/>
      <c r="F52" s="115"/>
      <c r="G52" s="103"/>
      <c r="H52" s="115"/>
      <c r="I52" s="103"/>
      <c r="J52" s="123"/>
      <c r="K52" s="103"/>
      <c r="L52" s="115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</row>
    <row r="55" spans="1:79" ht="21" customHeight="1" x14ac:dyDescent="0.5"/>
    <row r="153" ht="45.75" customHeight="1" x14ac:dyDescent="0.5"/>
  </sheetData>
  <mergeCells count="5">
    <mergeCell ref="A2:L2"/>
    <mergeCell ref="A3:L3"/>
    <mergeCell ref="A4:L4"/>
    <mergeCell ref="F6:H6"/>
    <mergeCell ref="J6:L6"/>
  </mergeCells>
  <pageMargins left="0.90551181102362199" right="0.31496062992126" top="0.511811023622047" bottom="0.59055118110236204" header="0.118110236220472" footer="0.118110236220472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50"/>
  <sheetViews>
    <sheetView zoomScale="90" zoomScaleNormal="90" zoomScaleSheetLayoutView="90" workbookViewId="0"/>
  </sheetViews>
  <sheetFormatPr defaultColWidth="17" defaultRowHeight="21.75" x14ac:dyDescent="0.5"/>
  <cols>
    <col min="1" max="1" width="2.85546875" style="99" customWidth="1"/>
    <col min="2" max="2" width="2.42578125" style="99" customWidth="1"/>
    <col min="3" max="3" width="2.85546875" style="99" customWidth="1"/>
    <col min="4" max="4" width="43.42578125" style="99" customWidth="1"/>
    <col min="5" max="5" width="10.42578125" style="99" customWidth="1"/>
    <col min="6" max="6" width="14.42578125" style="99" customWidth="1"/>
    <col min="7" max="7" width="0.85546875" style="99" customWidth="1"/>
    <col min="8" max="8" width="14.42578125" style="99" customWidth="1"/>
    <col min="9" max="9" width="0.85546875" style="99" customWidth="1"/>
    <col min="10" max="10" width="14.42578125" style="99" customWidth="1"/>
    <col min="11" max="11" width="1" style="99" customWidth="1"/>
    <col min="12" max="12" width="14.42578125" style="99" customWidth="1"/>
    <col min="13" max="66" width="17" style="100"/>
    <col min="67" max="16384" width="17" style="99"/>
  </cols>
  <sheetData>
    <row r="1" spans="1:66" x14ac:dyDescent="0.5">
      <c r="L1" s="99">
        <v>12</v>
      </c>
    </row>
    <row r="2" spans="1:66" ht="23.1" customHeight="1" x14ac:dyDescent="0.5">
      <c r="A2" s="256" t="str">
        <f>+'11'!A2:L2</f>
        <v>TSTE PUBLIC COMPANY LIMITED AND ITS SUBSIDIARY COMPANIES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66" ht="23.1" customHeight="1" x14ac:dyDescent="0.5">
      <c r="A3" s="256" t="s">
        <v>93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66" ht="23.1" customHeight="1" x14ac:dyDescent="0.5">
      <c r="A4" s="256" t="str">
        <f>'11'!A4:L4</f>
        <v>For the nine-month period ended September 30, 2025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66" ht="22.5" customHeight="1" x14ac:dyDescent="0.5">
      <c r="C5" s="147"/>
      <c r="D5" s="147"/>
      <c r="E5" s="148"/>
      <c r="F5" s="148"/>
      <c r="G5" s="101"/>
      <c r="H5" s="148"/>
      <c r="I5" s="148"/>
      <c r="J5" s="148"/>
      <c r="K5" s="101"/>
      <c r="L5" s="149" t="s">
        <v>98</v>
      </c>
      <c r="BL5" s="99"/>
      <c r="BM5" s="99"/>
      <c r="BN5" s="99"/>
    </row>
    <row r="6" spans="1:66" ht="22.5" customHeight="1" x14ac:dyDescent="0.5">
      <c r="A6" s="150"/>
      <c r="B6" s="150"/>
      <c r="E6" s="101"/>
      <c r="F6" s="257" t="s">
        <v>37</v>
      </c>
      <c r="G6" s="257"/>
      <c r="H6" s="257"/>
      <c r="I6" s="161"/>
      <c r="J6" s="257" t="s">
        <v>38</v>
      </c>
      <c r="K6" s="257"/>
      <c r="L6" s="257"/>
      <c r="BL6" s="99"/>
      <c r="BM6" s="99"/>
      <c r="BN6" s="99"/>
    </row>
    <row r="7" spans="1:66" ht="22.5" customHeight="1" x14ac:dyDescent="0.5">
      <c r="A7" s="147"/>
      <c r="B7" s="147"/>
      <c r="C7" s="147"/>
      <c r="D7" s="147"/>
      <c r="E7" s="148"/>
      <c r="F7" s="151">
        <v>2025</v>
      </c>
      <c r="G7" s="151"/>
      <c r="H7" s="151">
        <v>2024</v>
      </c>
      <c r="I7" s="151"/>
      <c r="J7" s="151">
        <f>+F7</f>
        <v>2025</v>
      </c>
      <c r="K7" s="151"/>
      <c r="L7" s="151">
        <f>+H7</f>
        <v>2024</v>
      </c>
      <c r="BL7" s="99"/>
      <c r="BM7" s="99"/>
      <c r="BN7" s="99"/>
    </row>
    <row r="8" spans="1:66" s="1" customFormat="1" ht="15" customHeight="1" x14ac:dyDescent="0.5">
      <c r="A8" s="14"/>
      <c r="B8" s="14"/>
      <c r="C8" s="14"/>
      <c r="D8" s="14"/>
      <c r="E8" s="14"/>
      <c r="F8" s="11"/>
      <c r="G8" s="11"/>
      <c r="H8" s="11"/>
      <c r="I8" s="11"/>
      <c r="J8" s="11"/>
      <c r="K8" s="11"/>
      <c r="L8" s="11"/>
      <c r="M8" s="42"/>
      <c r="N8" s="42"/>
      <c r="O8" s="42"/>
      <c r="P8" s="42"/>
      <c r="Q8" s="42"/>
      <c r="R8" s="42"/>
      <c r="S8" s="42"/>
      <c r="T8" s="42"/>
      <c r="U8" s="42"/>
    </row>
    <row r="9" spans="1:66" x14ac:dyDescent="0.5">
      <c r="A9" s="102" t="s">
        <v>71</v>
      </c>
      <c r="D9" s="209"/>
      <c r="F9" s="106"/>
      <c r="G9" s="131"/>
      <c r="H9" s="131"/>
      <c r="I9" s="131"/>
      <c r="J9" s="131"/>
      <c r="K9" s="131"/>
      <c r="L9" s="131"/>
    </row>
    <row r="10" spans="1:66" x14ac:dyDescent="0.5">
      <c r="A10" s="146" t="s">
        <v>163</v>
      </c>
      <c r="F10" s="25">
        <v>9000</v>
      </c>
      <c r="G10" s="131"/>
      <c r="H10" s="25">
        <v>0</v>
      </c>
      <c r="J10" s="110">
        <v>104500</v>
      </c>
      <c r="L10" s="25">
        <v>48000</v>
      </c>
      <c r="M10" s="1"/>
    </row>
    <row r="11" spans="1:66" x14ac:dyDescent="0.5">
      <c r="A11" s="1" t="s">
        <v>164</v>
      </c>
      <c r="F11" s="145">
        <v>-13000</v>
      </c>
      <c r="G11" s="110"/>
      <c r="H11" s="110">
        <v>-3000</v>
      </c>
      <c r="J11" s="145">
        <v>-39500</v>
      </c>
      <c r="L11" s="110">
        <v>-96500</v>
      </c>
      <c r="M11" s="1"/>
    </row>
    <row r="12" spans="1:66" x14ac:dyDescent="0.5">
      <c r="A12" s="101" t="s">
        <v>155</v>
      </c>
      <c r="F12" s="25">
        <v>0</v>
      </c>
      <c r="G12" s="131"/>
      <c r="H12" s="25">
        <v>0</v>
      </c>
      <c r="I12" s="110"/>
      <c r="J12" s="110">
        <v>13726</v>
      </c>
      <c r="K12" s="110"/>
      <c r="L12" s="25">
        <v>194806</v>
      </c>
      <c r="M12" s="1"/>
    </row>
    <row r="13" spans="1:66" x14ac:dyDescent="0.5">
      <c r="A13" s="101" t="s">
        <v>186</v>
      </c>
      <c r="F13" s="145">
        <v>-1060</v>
      </c>
      <c r="G13" s="131"/>
      <c r="H13" s="25">
        <v>0</v>
      </c>
      <c r="I13" s="110"/>
      <c r="J13" s="25">
        <v>0</v>
      </c>
      <c r="K13" s="110"/>
      <c r="L13" s="25">
        <v>0</v>
      </c>
      <c r="M13" s="1"/>
    </row>
    <row r="14" spans="1:66" x14ac:dyDescent="0.5">
      <c r="A14" s="101" t="s">
        <v>165</v>
      </c>
      <c r="F14" s="25">
        <v>0</v>
      </c>
      <c r="G14" s="131"/>
      <c r="H14" s="25">
        <v>800</v>
      </c>
      <c r="I14" s="110"/>
      <c r="J14" s="25">
        <v>0</v>
      </c>
      <c r="K14" s="110"/>
      <c r="L14" s="25">
        <v>350</v>
      </c>
      <c r="M14" s="101"/>
    </row>
    <row r="15" spans="1:66" x14ac:dyDescent="0.5">
      <c r="A15" s="101" t="s">
        <v>157</v>
      </c>
      <c r="F15" s="25">
        <v>0</v>
      </c>
      <c r="G15" s="131"/>
      <c r="H15" s="25">
        <v>0</v>
      </c>
      <c r="I15" s="131"/>
      <c r="J15" s="25">
        <v>0</v>
      </c>
      <c r="K15" s="131"/>
      <c r="L15" s="25">
        <v>30000</v>
      </c>
      <c r="M15" s="1"/>
    </row>
    <row r="16" spans="1:66" x14ac:dyDescent="0.5">
      <c r="A16" s="101" t="s">
        <v>146</v>
      </c>
      <c r="F16" s="25">
        <v>0</v>
      </c>
      <c r="G16" s="131"/>
      <c r="H16" s="25">
        <v>0</v>
      </c>
      <c r="I16" s="131"/>
      <c r="J16" s="25">
        <v>0</v>
      </c>
      <c r="K16" s="131"/>
      <c r="L16" s="25">
        <v>57954</v>
      </c>
      <c r="M16" s="1"/>
    </row>
    <row r="17" spans="1:13" x14ac:dyDescent="0.5">
      <c r="A17" s="101" t="s">
        <v>135</v>
      </c>
      <c r="F17" s="25">
        <v>0</v>
      </c>
      <c r="G17" s="110"/>
      <c r="H17" s="25">
        <v>0</v>
      </c>
      <c r="I17" s="131"/>
      <c r="J17" s="110">
        <v>-100000</v>
      </c>
      <c r="K17" s="131"/>
      <c r="L17" s="110">
        <v>-225000</v>
      </c>
      <c r="M17" s="1"/>
    </row>
    <row r="18" spans="1:13" x14ac:dyDescent="0.5">
      <c r="A18" s="101" t="s">
        <v>207</v>
      </c>
      <c r="F18" s="145">
        <v>-23</v>
      </c>
      <c r="G18" s="110"/>
      <c r="H18" s="25">
        <v>0</v>
      </c>
      <c r="I18" s="131"/>
      <c r="J18" s="110">
        <v>-23</v>
      </c>
      <c r="K18" s="131"/>
      <c r="L18" s="25">
        <v>0</v>
      </c>
      <c r="M18" s="1"/>
    </row>
    <row r="19" spans="1:13" x14ac:dyDescent="0.5">
      <c r="A19" s="101" t="s">
        <v>147</v>
      </c>
      <c r="F19" s="110">
        <v>-10049</v>
      </c>
      <c r="G19" s="110"/>
      <c r="H19" s="110">
        <v>-88047</v>
      </c>
      <c r="I19" s="131"/>
      <c r="J19" s="110">
        <v>-8876</v>
      </c>
      <c r="K19" s="131"/>
      <c r="L19" s="110">
        <v>-96072</v>
      </c>
      <c r="M19" s="1"/>
    </row>
    <row r="20" spans="1:13" x14ac:dyDescent="0.5">
      <c r="A20" s="101" t="s">
        <v>125</v>
      </c>
      <c r="F20" s="110">
        <v>-63230</v>
      </c>
      <c r="G20" s="110"/>
      <c r="H20" s="110">
        <v>-230830</v>
      </c>
      <c r="I20" s="110"/>
      <c r="J20" s="110">
        <v>-2119</v>
      </c>
      <c r="K20" s="110"/>
      <c r="L20" s="110">
        <v>-3390</v>
      </c>
      <c r="M20" s="1"/>
    </row>
    <row r="21" spans="1:13" x14ac:dyDescent="0.5">
      <c r="A21" s="101" t="s">
        <v>151</v>
      </c>
      <c r="F21" s="110">
        <v>-4500</v>
      </c>
      <c r="G21" s="110"/>
      <c r="H21" s="110">
        <v>-3959</v>
      </c>
      <c r="I21" s="110"/>
      <c r="J21" s="110">
        <v>-4265</v>
      </c>
      <c r="K21" s="110"/>
      <c r="L21" s="110">
        <v>-2879</v>
      </c>
      <c r="M21" s="1"/>
    </row>
    <row r="22" spans="1:13" x14ac:dyDescent="0.5">
      <c r="A22" s="101" t="s">
        <v>133</v>
      </c>
      <c r="F22" s="25">
        <v>1065</v>
      </c>
      <c r="G22" s="110"/>
      <c r="H22" s="25">
        <v>1347</v>
      </c>
      <c r="I22" s="110"/>
      <c r="J22" s="25">
        <v>598</v>
      </c>
      <c r="K22" s="25"/>
      <c r="L22" s="25">
        <v>20459</v>
      </c>
      <c r="M22" s="1"/>
    </row>
    <row r="23" spans="1:13" x14ac:dyDescent="0.5">
      <c r="A23" s="102" t="s">
        <v>206</v>
      </c>
      <c r="F23" s="152">
        <f>SUM(F10:F22)</f>
        <v>-81797</v>
      </c>
      <c r="G23" s="131"/>
      <c r="H23" s="152">
        <f>SUM(H10:H22)</f>
        <v>-323689</v>
      </c>
      <c r="I23" s="131"/>
      <c r="J23" s="152">
        <f>SUM(J10:J22)</f>
        <v>-35959</v>
      </c>
      <c r="K23" s="131"/>
      <c r="L23" s="152">
        <f>SUM(L10:L22)</f>
        <v>-72272</v>
      </c>
    </row>
    <row r="24" spans="1:13" ht="5.25" customHeight="1" x14ac:dyDescent="0.5">
      <c r="A24" s="101"/>
      <c r="F24" s="131"/>
      <c r="G24" s="131"/>
      <c r="H24" s="131"/>
      <c r="I24" s="131"/>
      <c r="J24" s="131"/>
      <c r="K24" s="131"/>
      <c r="L24" s="131"/>
    </row>
    <row r="25" spans="1:13" x14ac:dyDescent="0.5">
      <c r="A25" s="102" t="s">
        <v>72</v>
      </c>
      <c r="F25" s="131"/>
      <c r="G25" s="131"/>
      <c r="H25" s="131"/>
      <c r="I25" s="131"/>
      <c r="J25" s="131"/>
      <c r="K25" s="131"/>
      <c r="L25" s="131"/>
    </row>
    <row r="26" spans="1:13" x14ac:dyDescent="0.5">
      <c r="A26" s="101" t="s">
        <v>124</v>
      </c>
      <c r="F26" s="110">
        <v>249204</v>
      </c>
      <c r="G26" s="110"/>
      <c r="H26" s="110">
        <v>-1094</v>
      </c>
      <c r="I26" s="110"/>
      <c r="J26" s="110">
        <v>140000</v>
      </c>
      <c r="K26" s="110"/>
      <c r="L26" s="110">
        <v>-196423</v>
      </c>
      <c r="M26" s="1"/>
    </row>
    <row r="27" spans="1:13" x14ac:dyDescent="0.5">
      <c r="A27" s="101" t="s">
        <v>127</v>
      </c>
      <c r="F27" s="110">
        <v>-23147</v>
      </c>
      <c r="G27" s="110"/>
      <c r="H27" s="110">
        <v>-36477</v>
      </c>
      <c r="I27" s="110"/>
      <c r="J27" s="110">
        <v>-8085</v>
      </c>
      <c r="K27" s="110"/>
      <c r="L27" s="110">
        <v>-76938</v>
      </c>
      <c r="M27" s="1"/>
    </row>
    <row r="28" spans="1:13" x14ac:dyDescent="0.5">
      <c r="A28" s="1" t="s">
        <v>134</v>
      </c>
      <c r="F28" s="25">
        <v>0</v>
      </c>
      <c r="G28" s="110"/>
      <c r="H28" s="25">
        <v>500</v>
      </c>
      <c r="I28" s="110"/>
      <c r="J28" s="110">
        <v>145500</v>
      </c>
      <c r="K28" s="110"/>
      <c r="L28" s="25">
        <v>285500</v>
      </c>
      <c r="M28" s="1"/>
    </row>
    <row r="29" spans="1:13" x14ac:dyDescent="0.5">
      <c r="A29" s="1" t="s">
        <v>149</v>
      </c>
      <c r="F29" s="25">
        <v>0</v>
      </c>
      <c r="G29" s="110"/>
      <c r="H29" s="110">
        <v>-500</v>
      </c>
      <c r="I29" s="110"/>
      <c r="J29" s="110">
        <v>-112000</v>
      </c>
      <c r="K29" s="110"/>
      <c r="L29" s="110">
        <v>-283500</v>
      </c>
      <c r="M29" s="1"/>
    </row>
    <row r="30" spans="1:13" x14ac:dyDescent="0.5">
      <c r="A30" s="1" t="s">
        <v>170</v>
      </c>
      <c r="F30" s="25">
        <v>0</v>
      </c>
      <c r="G30" s="110"/>
      <c r="H30" s="25">
        <v>0</v>
      </c>
      <c r="I30" s="110"/>
      <c r="J30" s="110">
        <v>-4000</v>
      </c>
      <c r="K30" s="110"/>
      <c r="L30" s="110">
        <v>-25000</v>
      </c>
      <c r="M30" s="1"/>
    </row>
    <row r="31" spans="1:13" x14ac:dyDescent="0.5">
      <c r="A31" s="1" t="s">
        <v>145</v>
      </c>
      <c r="F31" s="25">
        <v>0</v>
      </c>
      <c r="G31" s="110"/>
      <c r="H31" s="25">
        <v>713270</v>
      </c>
      <c r="I31" s="110"/>
      <c r="J31" s="25">
        <v>0</v>
      </c>
      <c r="K31" s="110"/>
      <c r="L31" s="25">
        <v>627564</v>
      </c>
      <c r="M31" s="1"/>
    </row>
    <row r="32" spans="1:13" x14ac:dyDescent="0.5">
      <c r="A32" s="99" t="s">
        <v>171</v>
      </c>
      <c r="F32" s="110">
        <v>-219850</v>
      </c>
      <c r="G32" s="110"/>
      <c r="H32" s="110">
        <v>-258525</v>
      </c>
      <c r="I32" s="110"/>
      <c r="J32" s="110">
        <v>-108750</v>
      </c>
      <c r="K32" s="110"/>
      <c r="L32" s="110">
        <v>-222300</v>
      </c>
      <c r="M32" s="1"/>
    </row>
    <row r="33" spans="1:13" x14ac:dyDescent="0.5">
      <c r="A33" s="99" t="s">
        <v>119</v>
      </c>
      <c r="F33" s="110">
        <v>-7596</v>
      </c>
      <c r="G33" s="110"/>
      <c r="H33" s="110">
        <v>-16752</v>
      </c>
      <c r="I33" s="110"/>
      <c r="J33" s="110">
        <v>-304</v>
      </c>
      <c r="K33" s="110"/>
      <c r="L33" s="110">
        <v>-253</v>
      </c>
      <c r="M33" s="1"/>
    </row>
    <row r="34" spans="1:13" x14ac:dyDescent="0.5">
      <c r="A34" s="153" t="s">
        <v>172</v>
      </c>
      <c r="F34" s="110">
        <v>-37655</v>
      </c>
      <c r="G34" s="110"/>
      <c r="H34" s="110">
        <v>-45671</v>
      </c>
      <c r="I34" s="110"/>
      <c r="J34" s="145">
        <v>-25960</v>
      </c>
      <c r="K34" s="110"/>
      <c r="L34" s="110">
        <v>-29550</v>
      </c>
      <c r="M34" s="1"/>
    </row>
    <row r="35" spans="1:13" x14ac:dyDescent="0.5">
      <c r="A35" s="153" t="s">
        <v>161</v>
      </c>
      <c r="F35" s="110">
        <v>-22999</v>
      </c>
      <c r="G35" s="110"/>
      <c r="H35" s="110">
        <v>-22999</v>
      </c>
      <c r="I35" s="110"/>
      <c r="J35" s="145">
        <v>-22999</v>
      </c>
      <c r="K35" s="110"/>
      <c r="L35" s="110">
        <v>-22999</v>
      </c>
      <c r="M35" s="1"/>
    </row>
    <row r="36" spans="1:13" x14ac:dyDescent="0.5">
      <c r="A36" s="153" t="s">
        <v>160</v>
      </c>
      <c r="F36" s="110">
        <v>-6207</v>
      </c>
      <c r="G36" s="110"/>
      <c r="H36" s="110">
        <v>-8690</v>
      </c>
      <c r="I36" s="110"/>
      <c r="J36" s="25">
        <v>0</v>
      </c>
      <c r="K36" s="110"/>
      <c r="L36" s="25">
        <v>0</v>
      </c>
      <c r="M36" s="1"/>
    </row>
    <row r="37" spans="1:13" x14ac:dyDescent="0.5">
      <c r="A37" s="153" t="s">
        <v>167</v>
      </c>
      <c r="F37" s="25">
        <v>0</v>
      </c>
      <c r="G37" s="110"/>
      <c r="H37" s="25">
        <v>1750</v>
      </c>
      <c r="I37" s="110"/>
      <c r="J37" s="25">
        <v>0</v>
      </c>
      <c r="K37" s="110"/>
      <c r="L37" s="25">
        <v>0</v>
      </c>
      <c r="M37" s="1"/>
    </row>
    <row r="38" spans="1:13" x14ac:dyDescent="0.5">
      <c r="A38" s="102" t="s">
        <v>208</v>
      </c>
      <c r="F38" s="124">
        <f>SUM(F26:F37)</f>
        <v>-68250</v>
      </c>
      <c r="G38" s="110"/>
      <c r="H38" s="124">
        <f>SUM(H26:H37)</f>
        <v>324812</v>
      </c>
      <c r="I38" s="154"/>
      <c r="J38" s="124">
        <f>SUM(J26:J37)</f>
        <v>3402</v>
      </c>
      <c r="K38" s="155"/>
      <c r="L38" s="124">
        <f>SUM(L26:L37)</f>
        <v>56101</v>
      </c>
    </row>
    <row r="39" spans="1:13" ht="15" customHeight="1" x14ac:dyDescent="0.5">
      <c r="F39" s="154"/>
      <c r="G39" s="154"/>
      <c r="H39" s="154"/>
      <c r="I39" s="154"/>
      <c r="J39" s="154"/>
      <c r="K39" s="154"/>
      <c r="L39" s="154"/>
    </row>
    <row r="40" spans="1:13" x14ac:dyDescent="0.5">
      <c r="A40" s="102" t="s">
        <v>136</v>
      </c>
      <c r="F40" s="130">
        <f>'11'!F47+'12'!F23+'12'!F38</f>
        <v>53595</v>
      </c>
      <c r="G40" s="131"/>
      <c r="H40" s="130">
        <f>'11'!H47+'12'!H23+'12'!H38</f>
        <v>22534</v>
      </c>
      <c r="I40" s="130"/>
      <c r="J40" s="110">
        <f>+J38+J23+'11'!J47</f>
        <v>-3193</v>
      </c>
      <c r="K40" s="111"/>
      <c r="L40" s="130">
        <f>+L38+L23+'11'!L47</f>
        <v>3175</v>
      </c>
    </row>
    <row r="41" spans="1:13" x14ac:dyDescent="0.5">
      <c r="A41" s="101" t="s">
        <v>187</v>
      </c>
      <c r="F41" s="110">
        <v>-368</v>
      </c>
      <c r="G41" s="131"/>
      <c r="H41" s="130">
        <v>-1364</v>
      </c>
      <c r="I41" s="130"/>
      <c r="J41" s="25">
        <v>0</v>
      </c>
      <c r="K41" s="111"/>
      <c r="L41" s="130">
        <v>0</v>
      </c>
    </row>
    <row r="42" spans="1:13" x14ac:dyDescent="0.5">
      <c r="A42" s="101" t="s">
        <v>107</v>
      </c>
      <c r="E42" s="156"/>
      <c r="F42" s="132">
        <f>'2-4'!H12</f>
        <v>146237</v>
      </c>
      <c r="G42" s="112"/>
      <c r="H42" s="132">
        <v>112266</v>
      </c>
      <c r="I42" s="112"/>
      <c r="J42" s="111">
        <f>+'2-4'!L12</f>
        <v>8963</v>
      </c>
      <c r="K42" s="111"/>
      <c r="L42" s="111">
        <v>2763</v>
      </c>
    </row>
    <row r="43" spans="1:13" ht="22.5" thickBot="1" x14ac:dyDescent="0.55000000000000004">
      <c r="A43" s="102" t="s">
        <v>108</v>
      </c>
      <c r="F43" s="210">
        <f>F40+F42+F41</f>
        <v>199464</v>
      </c>
      <c r="G43" s="112"/>
      <c r="H43" s="210">
        <f>H40+H42+H41</f>
        <v>133436</v>
      </c>
      <c r="I43" s="112"/>
      <c r="J43" s="210">
        <f>J40+J42+J41</f>
        <v>5770</v>
      </c>
      <c r="K43" s="112"/>
      <c r="L43" s="210">
        <f>L40+L42+L41</f>
        <v>5938</v>
      </c>
    </row>
    <row r="44" spans="1:13" ht="22.5" thickTop="1" x14ac:dyDescent="0.5">
      <c r="F44" s="173"/>
      <c r="G44" s="173"/>
      <c r="H44" s="173"/>
      <c r="I44" s="173"/>
      <c r="J44" s="174"/>
      <c r="K44" s="174"/>
      <c r="L44" s="174"/>
    </row>
    <row r="45" spans="1:13" x14ac:dyDescent="0.5">
      <c r="F45" s="157"/>
      <c r="G45" s="157"/>
      <c r="H45" s="157"/>
      <c r="I45" s="157"/>
      <c r="J45" s="159" t="s">
        <v>102</v>
      </c>
      <c r="K45" s="158"/>
      <c r="L45" s="158"/>
    </row>
    <row r="46" spans="1:13" x14ac:dyDescent="0.5">
      <c r="F46" s="157"/>
      <c r="G46" s="157"/>
      <c r="H46" s="157"/>
      <c r="I46" s="157"/>
      <c r="J46" s="159" t="s">
        <v>103</v>
      </c>
      <c r="K46" s="158"/>
      <c r="L46" s="158"/>
    </row>
    <row r="47" spans="1:13" ht="15.75" customHeight="1" x14ac:dyDescent="0.5">
      <c r="F47" s="157"/>
      <c r="G47" s="157"/>
      <c r="H47" s="157"/>
      <c r="I47" s="157"/>
      <c r="J47" s="159"/>
      <c r="K47" s="158"/>
      <c r="L47" s="158"/>
    </row>
    <row r="48" spans="1:13" ht="21" customHeight="1" x14ac:dyDescent="0.5">
      <c r="A48" s="99" t="s">
        <v>11</v>
      </c>
      <c r="F48" s="157"/>
      <c r="G48" s="157"/>
      <c r="H48" s="157"/>
      <c r="I48" s="157"/>
      <c r="J48" s="159"/>
      <c r="K48" s="158"/>
      <c r="L48" s="158"/>
    </row>
    <row r="150" ht="45.75" customHeight="1" x14ac:dyDescent="0.5"/>
  </sheetData>
  <mergeCells count="5">
    <mergeCell ref="A2:L2"/>
    <mergeCell ref="A3:L3"/>
    <mergeCell ref="A4:L4"/>
    <mergeCell ref="F6:H6"/>
    <mergeCell ref="J6:L6"/>
  </mergeCells>
  <pageMargins left="0.90551181102362199" right="0.31496062992126" top="0.511811023622047" bottom="0.59055118110236204" header="0.118110236220472" footer="0.11811023622047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2-4</vt:lpstr>
      <vt:lpstr>5-6</vt:lpstr>
      <vt:lpstr>7-8</vt:lpstr>
      <vt:lpstr>9</vt:lpstr>
      <vt:lpstr>10</vt:lpstr>
      <vt:lpstr>11</vt:lpstr>
      <vt:lpstr>12</vt:lpstr>
      <vt:lpstr>'10'!Print_Area</vt:lpstr>
      <vt:lpstr>'11'!Print_Area</vt:lpstr>
      <vt:lpstr>'12'!Print_Area</vt:lpstr>
      <vt:lpstr>'2-4'!Print_Area</vt:lpstr>
      <vt:lpstr>'9'!Print_Area</vt:lpstr>
    </vt:vector>
  </TitlesOfParts>
  <Company>ACCOUNTANTS AND MANAGEMENT CONSULTANTS CO.,LTD.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ACCOUNTANTS AND MANAGEMENT CONSULTANTS CO.,LTD.</dc:creator>
  <cp:lastModifiedBy>Naphat Asawaphirom</cp:lastModifiedBy>
  <cp:lastPrinted>2025-11-14T02:41:53Z</cp:lastPrinted>
  <dcterms:created xsi:type="dcterms:W3CDTF">1998-11-05T08:50:11Z</dcterms:created>
  <dcterms:modified xsi:type="dcterms:W3CDTF">2025-11-14T02:42:21Z</dcterms:modified>
</cp:coreProperties>
</file>